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410" yWindow="1320" windowWidth="15660" windowHeight="4650" firstSheet="2" activeTab="6"/>
  </bookViews>
  <sheets>
    <sheet name="read me" sheetId="2" r:id="rId1"/>
    <sheet name="Summary table for all TC " sheetId="5" r:id="rId2"/>
    <sheet name="TC summary 1A1a " sheetId="1" r:id="rId3"/>
    <sheet name="calculation details 1A1a" sheetId="3" r:id="rId4"/>
    <sheet name="TC summary 1A4ai" sheetId="8" r:id="rId5"/>
    <sheet name="calculation details 1A4ai" sheetId="9" r:id="rId6"/>
    <sheet name="TC summary 1A4bi" sheetId="10" r:id="rId7"/>
    <sheet name="calculation details 1A4bi" sheetId="11" r:id="rId8"/>
  </sheets>
  <definedNames>
    <definedName name="_ftn1" localSheetId="2">'TC summary 1A1a '!#REF!</definedName>
    <definedName name="_ftn1" localSheetId="4">'TC summary 1A4ai'!#REF!</definedName>
    <definedName name="_ftn1" localSheetId="6">'TC summary 1A4bi'!#REF!</definedName>
    <definedName name="_ftnref1" localSheetId="2">'TC summary 1A1a '!#REF!</definedName>
    <definedName name="_ftnref1" localSheetId="4">'TC summary 1A4ai'!#REF!</definedName>
    <definedName name="_ftnref1" localSheetId="6">'TC summary 1A4bi'!#REF!</definedName>
    <definedName name="_Ref477429670" localSheetId="2">'TC summary 1A1a '!#REF!</definedName>
    <definedName name="_Ref477429670" localSheetId="4">'TC summary 1A4ai'!#REF!</definedName>
    <definedName name="_Ref477429670" localSheetId="6">'TC summary 1A4bi'!#REF!</definedName>
    <definedName name="_Toc477866880" localSheetId="2">'TC summary 1A1a '!#REF!</definedName>
    <definedName name="_Toc477866880" localSheetId="4">'TC summary 1A4ai'!#REF!</definedName>
    <definedName name="_Toc477866880" localSheetId="6">'TC summary 1A4bi'!#REF!</definedName>
  </definedNames>
  <calcPr calcId="125725"/>
</workbook>
</file>

<file path=xl/calcChain.xml><?xml version="1.0" encoding="utf-8"?>
<calcChain xmlns="http://schemas.openxmlformats.org/spreadsheetml/2006/main">
  <c r="H16" i="11"/>
  <c r="P9"/>
  <c r="Q9"/>
  <c r="R9"/>
  <c r="O9"/>
  <c r="L9"/>
  <c r="M9"/>
  <c r="N9"/>
  <c r="F9"/>
  <c r="G9"/>
  <c r="H9"/>
  <c r="I9"/>
  <c r="J9"/>
  <c r="K9"/>
  <c r="E9"/>
  <c r="P3"/>
  <c r="P4"/>
  <c r="P6"/>
  <c r="P5"/>
  <c r="B6"/>
  <c r="B5"/>
  <c r="C5" s="1"/>
  <c r="B4"/>
  <c r="C4" s="1"/>
  <c r="B3"/>
  <c r="C3" s="1"/>
  <c r="C6"/>
  <c r="F10" i="3"/>
  <c r="G10"/>
  <c r="H10"/>
  <c r="I10"/>
  <c r="J10"/>
  <c r="K10"/>
  <c r="L10"/>
  <c r="E10"/>
  <c r="O4" i="9"/>
  <c r="O3"/>
  <c r="C3"/>
  <c r="F7" s="1"/>
  <c r="F14" s="1"/>
  <c r="B4"/>
  <c r="C4" s="1"/>
  <c r="B3" i="3"/>
  <c r="C3" s="1"/>
  <c r="H6" s="1"/>
  <c r="H13" s="1"/>
  <c r="O16" i="11" l="1"/>
  <c r="K16"/>
  <c r="F16"/>
  <c r="L16"/>
  <c r="G16"/>
  <c r="M16"/>
  <c r="I16"/>
  <c r="N16"/>
  <c r="J16"/>
  <c r="E16"/>
  <c r="N7" i="9"/>
  <c r="N14" s="1"/>
  <c r="J7"/>
  <c r="J14" s="1"/>
  <c r="E7"/>
  <c r="E14" s="1"/>
  <c r="O7"/>
  <c r="K7"/>
  <c r="K14" s="1"/>
  <c r="G7"/>
  <c r="G14" s="1"/>
  <c r="L7"/>
  <c r="L14" s="1"/>
  <c r="H7"/>
  <c r="H14" s="1"/>
  <c r="M7"/>
  <c r="M14" s="1"/>
  <c r="I7"/>
  <c r="I14" s="1"/>
  <c r="J6" i="3"/>
  <c r="J13" s="1"/>
  <c r="G6"/>
  <c r="G13" s="1"/>
  <c r="L6"/>
  <c r="L13" s="1"/>
  <c r="K6"/>
  <c r="K13" s="1"/>
  <c r="I6"/>
  <c r="I13" s="1"/>
  <c r="F6"/>
  <c r="F13" s="1"/>
  <c r="E6"/>
  <c r="E13" s="1"/>
  <c r="G30" i="5" l="1"/>
  <c r="F30"/>
  <c r="E30"/>
  <c r="F22" l="1"/>
  <c r="G22"/>
  <c r="E22"/>
  <c r="F13"/>
  <c r="G13"/>
  <c r="E13" l="1"/>
</calcChain>
</file>

<file path=xl/comments1.xml><?xml version="1.0" encoding="utf-8"?>
<comments xmlns="http://schemas.openxmlformats.org/spreadsheetml/2006/main">
  <authors>
    <author>higuet</author>
  </authors>
  <commentList>
    <comment ref="I11" authorId="0">
      <text>
        <r>
          <rPr>
            <b/>
            <sz val="9"/>
            <color indexed="81"/>
            <rFont val="Tahoma"/>
            <family val="2"/>
          </rPr>
          <t>higuet:</t>
        </r>
        <r>
          <rPr>
            <sz val="9"/>
            <color indexed="81"/>
            <rFont val="Tahoma"/>
            <family val="2"/>
          </rPr>
          <t xml:space="preserve">
total recalculated</t>
        </r>
      </text>
    </comment>
  </commentList>
</comments>
</file>

<file path=xl/comments2.xml><?xml version="1.0" encoding="utf-8"?>
<comments xmlns="http://schemas.openxmlformats.org/spreadsheetml/2006/main">
  <authors>
    <author>higuet</author>
  </authors>
  <commentList>
    <comment ref="I12" authorId="0">
      <text>
        <r>
          <rPr>
            <b/>
            <sz val="9"/>
            <color indexed="81"/>
            <rFont val="Tahoma"/>
            <family val="2"/>
          </rPr>
          <t>higuet:</t>
        </r>
        <r>
          <rPr>
            <sz val="9"/>
            <color indexed="81"/>
            <rFont val="Tahoma"/>
            <family val="2"/>
          </rPr>
          <t xml:space="preserve">
total recalculated</t>
        </r>
      </text>
    </comment>
    <comment ref="K12" authorId="0">
      <text>
        <r>
          <rPr>
            <b/>
            <sz val="9"/>
            <color indexed="81"/>
            <rFont val="Tahoma"/>
            <family val="2"/>
          </rPr>
          <t>higuet:</t>
        </r>
        <r>
          <rPr>
            <sz val="9"/>
            <color indexed="81"/>
            <rFont val="Tahoma"/>
            <family val="2"/>
          </rPr>
          <t xml:space="preserve">
total recalculated</t>
        </r>
      </text>
    </comment>
  </commentList>
</comments>
</file>

<file path=xl/comments3.xml><?xml version="1.0" encoding="utf-8"?>
<comments xmlns="http://schemas.openxmlformats.org/spreadsheetml/2006/main">
  <authors>
    <author>higuet</author>
  </authors>
  <commentList>
    <comment ref="H14" authorId="0">
      <text>
        <r>
          <rPr>
            <b/>
            <sz val="9"/>
            <color indexed="81"/>
            <rFont val="Tahoma"/>
            <family val="2"/>
          </rPr>
          <t>higuet:</t>
        </r>
        <r>
          <rPr>
            <sz val="9"/>
            <color indexed="81"/>
            <rFont val="Tahoma"/>
            <family val="2"/>
          </rPr>
          <t xml:space="preserve">
total recalculated</t>
        </r>
      </text>
    </comment>
    <comment ref="J14" authorId="0">
      <text>
        <r>
          <rPr>
            <b/>
            <sz val="9"/>
            <color indexed="81"/>
            <rFont val="Tahoma"/>
            <family val="2"/>
          </rPr>
          <t>higuet:</t>
        </r>
        <r>
          <rPr>
            <sz val="9"/>
            <color indexed="81"/>
            <rFont val="Tahoma"/>
            <family val="2"/>
          </rPr>
          <t xml:space="preserve">
total recalculated</t>
        </r>
      </text>
    </comment>
    <comment ref="L14" authorId="0">
      <text>
        <r>
          <rPr>
            <b/>
            <sz val="9"/>
            <color indexed="81"/>
            <rFont val="Tahoma"/>
            <family val="2"/>
          </rPr>
          <t>higuet:</t>
        </r>
        <r>
          <rPr>
            <sz val="9"/>
            <color indexed="81"/>
            <rFont val="Tahoma"/>
            <family val="2"/>
          </rPr>
          <t xml:space="preserve">
total recalculated</t>
        </r>
      </text>
    </comment>
  </commentList>
</comments>
</file>

<file path=xl/sharedStrings.xml><?xml version="1.0" encoding="utf-8"?>
<sst xmlns="http://schemas.openxmlformats.org/spreadsheetml/2006/main" count="456" uniqueCount="140">
  <si>
    <t>2.              The methods for calculating the technical corrections are set up in the “Guidance on technical corrections” and are based on the basic adjustment methods referred in the revised UNECE Reporting Guidelines and UNFCCC Adjustment guidance[1] and use the EMEP/EEA Inventory guidebook as a reference for methods and emission factors.</t>
  </si>
  <si>
    <t>Gases:</t>
  </si>
  <si>
    <t xml:space="preserve">Reviewed by (LR): </t>
  </si>
  <si>
    <t>The underlying problem:</t>
  </si>
  <si>
    <t>The rationale for the corrected estimate:</t>
  </si>
  <si>
    <t>Summarise the methodology used:</t>
  </si>
  <si>
    <t>Year</t>
  </si>
  <si>
    <t>NMVOC</t>
  </si>
  <si>
    <t>PM2.5</t>
  </si>
  <si>
    <t>no</t>
  </si>
  <si>
    <t>[1] Technical guidance on methodologies for adjustments under Article 5, paragraph 2, of the Kyoto Protocol</t>
  </si>
  <si>
    <t xml:space="preserve">3.      LR will send excel file with calculated TC to Party for comments </t>
  </si>
  <si>
    <t xml:space="preserve">4.      The TC summary will be included in RR as Annex .  The position of Party on calculated TC will be reflcetede in RR in general section.  </t>
  </si>
  <si>
    <t>Party:</t>
  </si>
  <si>
    <t>Category:</t>
  </si>
  <si>
    <t>Was the Revised Estimate accepted by the ERT?</t>
  </si>
  <si>
    <t>Was a Revised Estimate received from the Party?</t>
  </si>
  <si>
    <t>Was the Technical Correction accepted by the Party?</t>
  </si>
  <si>
    <r>
      <t xml:space="preserve">1.              The ERT calculates technical corrections for signifcant  under- and overestimates of inventory data of </t>
    </r>
    <r>
      <rPr>
        <sz val="11"/>
        <color rgb="FFFF0000"/>
        <rFont val="Calibri"/>
        <family val="2"/>
        <scheme val="minor"/>
      </rPr>
      <t>country.</t>
    </r>
    <r>
      <rPr>
        <sz val="11"/>
        <color theme="1"/>
        <rFont val="Calibri"/>
        <family val="2"/>
        <scheme val="minor"/>
      </rPr>
      <t xml:space="preserve"> </t>
    </r>
  </si>
  <si>
    <t xml:space="preserve">Completed by (SE) : </t>
  </si>
  <si>
    <t xml:space="preserve">Completed by date : </t>
  </si>
  <si>
    <t xml:space="preserve"> Technical corrections deemed necessary by the ERT and revised estimates provided by Party </t>
  </si>
  <si>
    <t>Description</t>
  </si>
  <si>
    <t>Reference</t>
  </si>
  <si>
    <t>Pollutant estimates (kt)</t>
  </si>
  <si>
    <t xml:space="preserve">National total (row 141) including revised estimates and technical corrections accepted by MS </t>
  </si>
  <si>
    <t>Calculated using data above</t>
  </si>
  <si>
    <t>National total (row 141) including revised estimates and technical corrections accepted by MS</t>
  </si>
  <si>
    <t>Difference between original estimate and technical correction deemed necessary by the ERT</t>
  </si>
  <si>
    <t>Difference between original estimate and revised estimates provided by Party and accepted by the ERT</t>
  </si>
  <si>
    <t>Difference between original estimate and technical correction deemed necessary by the  ERT</t>
  </si>
  <si>
    <t>Summary table to be included in RR</t>
  </si>
  <si>
    <t xml:space="preserve">Include only pollutans for which TC have been calcualted and national totals changed </t>
  </si>
  <si>
    <t>PM10</t>
  </si>
  <si>
    <t>1B2av (Distribution of oil products)</t>
  </si>
  <si>
    <t>NE</t>
  </si>
  <si>
    <t>1A1a Electricity and Heat production</t>
  </si>
  <si>
    <t>1A1a (Electricity and heat production)</t>
  </si>
  <si>
    <t>TC|REVISED ESTIMATES</t>
  </si>
  <si>
    <t>National total as reported 2018 (row 141)</t>
  </si>
  <si>
    <t>Annex I, xx/xx/2018</t>
  </si>
  <si>
    <t>National total as reproted 2018(row 141)</t>
  </si>
  <si>
    <t>Annex I, 31/01/2018</t>
  </si>
  <si>
    <t>Armenia</t>
  </si>
  <si>
    <t>all pollutants</t>
  </si>
  <si>
    <t>Isabelle Higuet</t>
  </si>
  <si>
    <t>EF from Guidebook Emep 2016</t>
  </si>
  <si>
    <t>TJ</t>
  </si>
  <si>
    <t>Nox (g/GJ)</t>
  </si>
  <si>
    <t>COV (g/GJ)</t>
  </si>
  <si>
    <t>SO2 (g/GJ)</t>
  </si>
  <si>
    <t>NH3 (g/GJ)</t>
  </si>
  <si>
    <t>pm2.5 (g/GJ)</t>
  </si>
  <si>
    <t>Natural gas</t>
  </si>
  <si>
    <t>Liquid fuels</t>
  </si>
  <si>
    <t>Emissions</t>
  </si>
  <si>
    <t>kt</t>
  </si>
  <si>
    <t xml:space="preserve">According to the NFR tables, the ERT notes that the activity data used in 1A1a is not comparable with the natural gas consumption coming from the “Energy balance of the Republic of Armenia, 2016”.  In the NFR table, the value is 14,158 PJ and in the Energy balance, the value is (495 ktoe + 4,4 ktoe) = 20,9 PJ.  
As the calculation with the data from the Energy balance leads to an underestimate above the threshold of significance for one pollutant, a technical correction for this NFR category has been performed.  </t>
  </si>
  <si>
    <t>Underestimation of emissions from 1A1a (Electricity and heat production).</t>
  </si>
  <si>
    <t xml:space="preserve">Use of the 2016GB default EF </t>
  </si>
  <si>
    <t>Armenia energy balance 2016</t>
  </si>
  <si>
    <t>pm10 (g/GJ)</t>
  </si>
  <si>
    <t>CO (g/GJ)</t>
  </si>
  <si>
    <t>Pb (mg/GJ)</t>
  </si>
  <si>
    <t>Cd (mg/GJ)</t>
  </si>
  <si>
    <t>Hg (mg/GJ)</t>
  </si>
  <si>
    <t>PCDD/PCDF (ng/GJ)</t>
  </si>
  <si>
    <t>Table 3-4 (1.A.1.a using gaseous fuels)</t>
  </si>
  <si>
    <t>t</t>
  </si>
  <si>
    <t>g</t>
  </si>
  <si>
    <t xml:space="preserve">kt </t>
  </si>
  <si>
    <t>g I-TEQ</t>
  </si>
  <si>
    <t>kg</t>
  </si>
  <si>
    <t>1.260</t>
  </si>
  <si>
    <t>0.037</t>
  </si>
  <si>
    <t>0.004</t>
  </si>
  <si>
    <t>NO</t>
  </si>
  <si>
    <t>0.013</t>
  </si>
  <si>
    <t>0.552</t>
  </si>
  <si>
    <t>0.000</t>
  </si>
  <si>
    <t>0.001</t>
  </si>
  <si>
    <t>0.007</t>
  </si>
  <si>
    <t>NFR tables</t>
  </si>
  <si>
    <t>National total</t>
  </si>
  <si>
    <t>17.584</t>
  </si>
  <si>
    <t>36.274</t>
  </si>
  <si>
    <t>38.752</t>
  </si>
  <si>
    <t>0.457</t>
  </si>
  <si>
    <t>107.309</t>
  </si>
  <si>
    <t>0.006</t>
  </si>
  <si>
    <t>0.016</t>
  </si>
  <si>
    <t>0.038</t>
  </si>
  <si>
    <t>%</t>
  </si>
  <si>
    <t>Solid fuels</t>
  </si>
  <si>
    <t>Table 3-8 (1.A.4.ai using gaseous fuels)</t>
  </si>
  <si>
    <r>
      <t>PAHs (m</t>
    </r>
    <r>
      <rPr>
        <sz val="11"/>
        <color theme="1"/>
        <rFont val="Calibri"/>
        <family val="2"/>
        <scheme val="minor"/>
      </rPr>
      <t>g/GJ)</t>
    </r>
  </si>
  <si>
    <t>IE</t>
  </si>
  <si>
    <t>1A4ai (Commercial/institutional: Stationary)</t>
  </si>
  <si>
    <t xml:space="preserve">According to the NFR tables,  the emissions in the sector 1A4ai are included elsewhere.  As the ERT doesn't know where these emissions are included, a calculation of the emissions has been performed and it leads to an underestimate of the emissions above the threshold of significance.  As a consequence, a technical correction for the NFR category has been achieved.  
</t>
  </si>
  <si>
    <t>Underestimation of emissions from 1A14ai (Commercial/institutional: Stationary).</t>
  </si>
  <si>
    <t>AR-1A4ai-2018-0002</t>
  </si>
  <si>
    <t xml:space="preserve">ktoe </t>
  </si>
  <si>
    <t>Table 3-7 (1.A.4.ai using hard and brown coal)</t>
  </si>
  <si>
    <t>AR-1A1a-2018-0001</t>
  </si>
  <si>
    <t>Biomass</t>
  </si>
  <si>
    <r>
      <t>HCB (</t>
    </r>
    <r>
      <rPr>
        <sz val="11"/>
        <color theme="1"/>
        <rFont val="Symbol"/>
        <family val="1"/>
        <charset val="2"/>
      </rPr>
      <t>m</t>
    </r>
    <r>
      <rPr>
        <sz val="11"/>
        <color theme="1"/>
        <rFont val="Calibri"/>
        <family val="2"/>
        <scheme val="minor"/>
      </rPr>
      <t>g/GJ)</t>
    </r>
  </si>
  <si>
    <r>
      <t>PCBs (</t>
    </r>
    <r>
      <rPr>
        <sz val="11"/>
        <color theme="1"/>
        <rFont val="Symbol"/>
        <family val="1"/>
        <charset val="2"/>
      </rPr>
      <t>m</t>
    </r>
    <r>
      <rPr>
        <sz val="11"/>
        <color theme="1"/>
        <rFont val="Calibri"/>
        <family val="2"/>
        <scheme val="minor"/>
      </rPr>
      <t>g/GJ)</t>
    </r>
  </si>
  <si>
    <t>Table 3-6 (1.A.4.bi using biomass)</t>
  </si>
  <si>
    <t>Table 3-4 (1.A.4.bi using gaseous fuels)</t>
  </si>
  <si>
    <t>1.002</t>
  </si>
  <si>
    <t>0.024</t>
  </si>
  <si>
    <t>0.511</t>
  </si>
  <si>
    <t>0.029</t>
  </si>
  <si>
    <t>0</t>
  </si>
  <si>
    <t>1.819</t>
  </si>
  <si>
    <t>1.208</t>
  </si>
  <si>
    <t>20.5</t>
  </si>
  <si>
    <t>Nox (kt)</t>
  </si>
  <si>
    <t>NMVOC (kt)</t>
  </si>
  <si>
    <t>Sox (kt)</t>
  </si>
  <si>
    <t>NH3 (kt)</t>
  </si>
  <si>
    <t>PM2.5 (kt)</t>
  </si>
  <si>
    <t>PM10 (kt)</t>
  </si>
  <si>
    <t>CO (kt)</t>
  </si>
  <si>
    <t>Pb (t)</t>
  </si>
  <si>
    <t>Cd (t)</t>
  </si>
  <si>
    <t>Hg (t)</t>
  </si>
  <si>
    <t>PAHs (t)</t>
  </si>
  <si>
    <t>PCDD/PCDF (g)</t>
  </si>
  <si>
    <t>HCB (kg)</t>
  </si>
  <si>
    <t>PCBs (kg)</t>
  </si>
  <si>
    <t xml:space="preserve">Original estimate reported by Party </t>
  </si>
  <si>
    <t xml:space="preserve">Revised Estimate received from country </t>
  </si>
  <si>
    <t xml:space="preserve">Technical Correction calculated by ERT </t>
  </si>
  <si>
    <t>Table 3-3 (1.A.4.bi using hard and brown coal)</t>
  </si>
  <si>
    <t>Table 3-5 (1.A.4.bi using liquid fuels)</t>
  </si>
  <si>
    <t>1A4bi (Residential: Stationary )</t>
  </si>
  <si>
    <t>Underestimation of emissions from 1A4bi (Residential: Stationary ).</t>
  </si>
  <si>
    <t>AR-1A4bi-2018-0003</t>
  </si>
  <si>
    <t xml:space="preserve">According to the NFR tables, the ERT notes that the activity data used in 1A4bi is not comparable with the natural gas consumption coming from the energy balance.  Furthermore, according to the NFR tables, there is no consumptions of solid fuels, liquid fuels or biomass in this sector but according to the energy balance, these consumptions exist.  As a consequence, a technical correction for the NFR category has been achieved.  </t>
  </si>
</sst>
</file>

<file path=xl/styles.xml><?xml version="1.0" encoding="utf-8"?>
<styleSheet xmlns="http://schemas.openxmlformats.org/spreadsheetml/2006/main">
  <numFmts count="4">
    <numFmt numFmtId="164" formatCode="0.0_ ;[Red]\-0.0\ "/>
    <numFmt numFmtId="166" formatCode="0.000"/>
    <numFmt numFmtId="168" formatCode="#,##0.000"/>
    <numFmt numFmtId="173" formatCode="0.0000"/>
  </numFmts>
  <fonts count="24">
    <font>
      <sz val="11"/>
      <color theme="1"/>
      <name val="Calibri"/>
      <family val="2"/>
      <scheme val="minor"/>
    </font>
    <font>
      <sz val="11"/>
      <color rgb="FFFF0000"/>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b/>
      <sz val="16"/>
      <color theme="1"/>
      <name val="Calibri"/>
      <family val="2"/>
      <scheme val="minor"/>
    </font>
    <font>
      <sz val="10"/>
      <name val="Arial"/>
      <family val="2"/>
    </font>
    <font>
      <sz val="9"/>
      <name val="Arial"/>
      <family val="2"/>
    </font>
    <font>
      <sz val="11"/>
      <name val="Arial"/>
      <family val="2"/>
    </font>
    <font>
      <sz val="11"/>
      <name val="Arial"/>
      <family val="2"/>
    </font>
    <font>
      <b/>
      <sz val="10"/>
      <color rgb="FF000000"/>
      <name val="Calibri"/>
      <family val="2"/>
      <scheme val="minor"/>
    </font>
    <font>
      <sz val="10"/>
      <color rgb="FF000000"/>
      <name val="Calibri"/>
      <family val="2"/>
      <scheme val="minor"/>
    </font>
    <font>
      <b/>
      <sz val="10"/>
      <color rgb="FFFFFFFF"/>
      <name val="Calibri"/>
      <family val="2"/>
      <scheme val="minor"/>
    </font>
    <font>
      <b/>
      <sz val="11"/>
      <color rgb="FFFF0000"/>
      <name val="Calibri"/>
      <family val="2"/>
      <scheme val="minor"/>
    </font>
    <font>
      <b/>
      <sz val="10"/>
      <color rgb="FF333333"/>
      <name val="MS Sans Serif"/>
      <family val="2"/>
    </font>
    <font>
      <sz val="11"/>
      <color theme="1"/>
      <name val="Symbol"/>
      <family val="1"/>
      <charset val="2"/>
    </font>
    <font>
      <b/>
      <sz val="9"/>
      <name val="Arial"/>
      <family val="2"/>
    </font>
    <font>
      <i/>
      <sz val="9"/>
      <name val="Arial"/>
      <family val="2"/>
    </font>
  </fonts>
  <fills count="15">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305496"/>
        <bgColor indexed="64"/>
      </patternFill>
    </fill>
    <fill>
      <patternFill patternType="solid">
        <fgColor rgb="FF8EA9DB"/>
        <bgColor indexed="64"/>
      </patternFill>
    </fill>
    <fill>
      <patternFill patternType="solid">
        <fgColor rgb="FFD9E1F2"/>
        <bgColor indexed="64"/>
      </patternFill>
    </fill>
    <fill>
      <patternFill patternType="solid">
        <fgColor indexed="9"/>
        <bgColor indexed="64"/>
      </patternFill>
    </fill>
    <fill>
      <patternFill patternType="solid">
        <fgColor rgb="FFFFC000"/>
        <bgColor indexed="64"/>
      </patternFill>
    </fill>
    <fill>
      <patternFill patternType="solid">
        <fgColor rgb="FF92D050"/>
        <bgColor indexed="64"/>
      </patternFill>
    </fill>
    <fill>
      <patternFill patternType="solid">
        <fgColor indexed="29"/>
        <bgColor indexed="64"/>
      </patternFill>
    </fill>
  </fills>
  <borders count="5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style="medium">
        <color rgb="FF000000"/>
      </bottom>
      <diagonal/>
    </border>
    <border>
      <left style="medium">
        <color indexed="64"/>
      </left>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2" fillId="0" borderId="0"/>
    <xf numFmtId="0" fontId="14" fillId="0" borderId="0"/>
    <xf numFmtId="0" fontId="15" fillId="0" borderId="0"/>
    <xf numFmtId="0" fontId="15" fillId="0" borderId="0"/>
  </cellStyleXfs>
  <cellXfs count="168">
    <xf numFmtId="0" fontId="0" fillId="0" borderId="0" xfId="0"/>
    <xf numFmtId="0" fontId="3" fillId="0" borderId="0" xfId="0" applyFont="1" applyAlignment="1">
      <alignment horizontal="left" vertical="center" indent="5"/>
    </xf>
    <xf numFmtId="0" fontId="0" fillId="0" borderId="10" xfId="0" applyBorder="1"/>
    <xf numFmtId="0" fontId="0" fillId="0" borderId="0" xfId="0" applyBorder="1"/>
    <xf numFmtId="0" fontId="0" fillId="0" borderId="0" xfId="0" applyAlignment="1">
      <alignment wrapText="1"/>
    </xf>
    <xf numFmtId="0" fontId="0" fillId="0" borderId="0" xfId="0" applyFill="1" applyBorder="1"/>
    <xf numFmtId="0" fontId="6" fillId="0" borderId="0" xfId="0" applyFont="1" applyFill="1" applyBorder="1" applyAlignment="1">
      <alignment vertical="center" wrapText="1"/>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4" fillId="5" borderId="28" xfId="0" applyFont="1" applyFill="1" applyBorder="1" applyAlignment="1">
      <alignment vertical="center"/>
    </xf>
    <xf numFmtId="0" fontId="6" fillId="2" borderId="29" xfId="0" applyFont="1" applyFill="1" applyBorder="1" applyAlignment="1">
      <alignment vertical="center" wrapText="1"/>
    </xf>
    <xf numFmtId="0" fontId="6" fillId="2" borderId="27" xfId="0" applyFont="1" applyFill="1" applyBorder="1" applyAlignment="1">
      <alignment vertical="center" wrapText="1"/>
    </xf>
    <xf numFmtId="0" fontId="2" fillId="0" borderId="0" xfId="0" applyFont="1" applyBorder="1"/>
    <xf numFmtId="0" fontId="2" fillId="0" borderId="0" xfId="0" applyFont="1"/>
    <xf numFmtId="0" fontId="10" fillId="4" borderId="17" xfId="0" applyFont="1" applyFill="1" applyBorder="1" applyAlignment="1">
      <alignment vertical="center" wrapText="1"/>
    </xf>
    <xf numFmtId="0" fontId="10" fillId="4" borderId="21" xfId="0" applyFont="1" applyFill="1" applyBorder="1" applyAlignment="1">
      <alignment vertical="center" wrapText="1"/>
    </xf>
    <xf numFmtId="0" fontId="10" fillId="4" borderId="23" xfId="0" applyFont="1" applyFill="1" applyBorder="1" applyAlignment="1">
      <alignment vertical="center" wrapText="1"/>
    </xf>
    <xf numFmtId="0" fontId="11" fillId="0" borderId="0" xfId="0" applyFont="1"/>
    <xf numFmtId="0" fontId="6" fillId="2" borderId="13" xfId="0" applyFont="1" applyFill="1" applyBorder="1" applyAlignment="1">
      <alignment vertical="center" wrapText="1"/>
    </xf>
    <xf numFmtId="0" fontId="16" fillId="0" borderId="0" xfId="0" applyFont="1"/>
    <xf numFmtId="0" fontId="16" fillId="10" borderId="3" xfId="0" applyFont="1" applyFill="1" applyBorder="1" applyAlignment="1">
      <alignment vertical="center"/>
    </xf>
    <xf numFmtId="168" fontId="16" fillId="10" borderId="6" xfId="0" applyNumberFormat="1" applyFont="1" applyFill="1" applyBorder="1" applyAlignment="1">
      <alignment horizontal="right" vertical="center"/>
    </xf>
    <xf numFmtId="168" fontId="16" fillId="10" borderId="4" xfId="0" applyNumberFormat="1" applyFont="1" applyFill="1" applyBorder="1" applyAlignment="1">
      <alignment horizontal="right" vertical="center"/>
    </xf>
    <xf numFmtId="168" fontId="16" fillId="10" borderId="9" xfId="0" applyNumberFormat="1" applyFont="1" applyFill="1" applyBorder="1" applyAlignment="1">
      <alignment horizontal="right" vertical="center"/>
    </xf>
    <xf numFmtId="0" fontId="17" fillId="10" borderId="3" xfId="0" applyFont="1" applyFill="1" applyBorder="1" applyAlignment="1">
      <alignment vertical="center" wrapText="1"/>
    </xf>
    <xf numFmtId="0" fontId="17" fillId="10" borderId="6" xfId="0" applyFont="1" applyFill="1" applyBorder="1" applyAlignment="1">
      <alignment vertical="center" wrapText="1"/>
    </xf>
    <xf numFmtId="0" fontId="18" fillId="8" borderId="9" xfId="0" applyFont="1" applyFill="1" applyBorder="1" applyAlignment="1">
      <alignment horizontal="right" vertical="center"/>
    </xf>
    <xf numFmtId="0" fontId="18" fillId="8" borderId="6" xfId="0" applyFont="1" applyFill="1" applyBorder="1" applyAlignment="1">
      <alignment horizontal="right" vertical="center"/>
    </xf>
    <xf numFmtId="3" fontId="16" fillId="10" borderId="3" xfId="0" applyNumberFormat="1" applyFont="1" applyFill="1" applyBorder="1" applyAlignment="1">
      <alignment vertical="center"/>
    </xf>
    <xf numFmtId="3" fontId="16" fillId="10" borderId="6" xfId="0" applyNumberFormat="1" applyFont="1" applyFill="1" applyBorder="1" applyAlignment="1">
      <alignment vertical="center"/>
    </xf>
    <xf numFmtId="4" fontId="16" fillId="10" borderId="4" xfId="0" applyNumberFormat="1" applyFont="1" applyFill="1" applyBorder="1" applyAlignment="1">
      <alignment horizontal="right" vertical="center"/>
    </xf>
    <xf numFmtId="0" fontId="16" fillId="10" borderId="3" xfId="0" applyFont="1" applyFill="1" applyBorder="1" applyAlignment="1">
      <alignment vertical="center" wrapText="1"/>
    </xf>
    <xf numFmtId="0" fontId="17" fillId="7" borderId="3" xfId="0" applyFont="1" applyFill="1" applyBorder="1" applyAlignment="1">
      <alignment vertical="center" wrapText="1"/>
    </xf>
    <xf numFmtId="0" fontId="17" fillId="7" borderId="6" xfId="0" applyFont="1" applyFill="1" applyBorder="1" applyAlignment="1">
      <alignment vertical="center" wrapText="1"/>
    </xf>
    <xf numFmtId="3" fontId="17" fillId="7" borderId="6" xfId="0" applyNumberFormat="1" applyFont="1" applyFill="1" applyBorder="1" applyAlignment="1">
      <alignment horizontal="center" vertical="center"/>
    </xf>
    <xf numFmtId="3" fontId="17" fillId="7" borderId="4" xfId="0" applyNumberFormat="1" applyFont="1" applyFill="1" applyBorder="1" applyAlignment="1">
      <alignment horizontal="center" vertical="center"/>
    </xf>
    <xf numFmtId="3" fontId="17" fillId="7" borderId="9" xfId="0" applyNumberFormat="1" applyFont="1" applyFill="1" applyBorder="1" applyAlignment="1">
      <alignment horizontal="center" vertical="center"/>
    </xf>
    <xf numFmtId="3" fontId="17" fillId="0" borderId="3" xfId="0" applyNumberFormat="1" applyFont="1" applyFill="1" applyBorder="1" applyAlignment="1">
      <alignment vertical="center"/>
    </xf>
    <xf numFmtId="0" fontId="17" fillId="0" borderId="6" xfId="0" applyFont="1" applyFill="1" applyBorder="1" applyAlignment="1">
      <alignment vertical="center"/>
    </xf>
    <xf numFmtId="168" fontId="17" fillId="0" borderId="6" xfId="0" applyNumberFormat="1" applyFont="1" applyFill="1" applyBorder="1" applyAlignment="1">
      <alignment horizontal="right" vertical="center"/>
    </xf>
    <xf numFmtId="3" fontId="17" fillId="0" borderId="4" xfId="0" applyNumberFormat="1" applyFont="1" applyFill="1" applyBorder="1" applyAlignment="1">
      <alignment horizontal="right" vertical="center"/>
    </xf>
    <xf numFmtId="1" fontId="17" fillId="0" borderId="9"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6" xfId="0" applyFont="1" applyFill="1" applyBorder="1" applyAlignment="1">
      <alignment horizontal="right" vertical="center"/>
    </xf>
    <xf numFmtId="0" fontId="17" fillId="0" borderId="4" xfId="0" applyFont="1" applyFill="1" applyBorder="1" applyAlignment="1">
      <alignment horizontal="right" vertical="center"/>
    </xf>
    <xf numFmtId="0" fontId="17" fillId="0" borderId="9" xfId="0" applyFont="1" applyFill="1" applyBorder="1" applyAlignment="1">
      <alignment horizontal="right" vertical="center"/>
    </xf>
    <xf numFmtId="166" fontId="17" fillId="0" borderId="6" xfId="0" applyNumberFormat="1" applyFont="1" applyFill="1" applyBorder="1" applyAlignment="1">
      <alignment horizontal="right" vertical="center"/>
    </xf>
    <xf numFmtId="166" fontId="17" fillId="0" borderId="4" xfId="0" applyNumberFormat="1" applyFont="1" applyFill="1" applyBorder="1" applyAlignment="1">
      <alignment horizontal="right" vertical="center"/>
    </xf>
    <xf numFmtId="166" fontId="17" fillId="0" borderId="9" xfId="0" applyNumberFormat="1" applyFont="1" applyFill="1" applyBorder="1" applyAlignment="1">
      <alignment horizontal="right" vertical="center"/>
    </xf>
    <xf numFmtId="3" fontId="17" fillId="0" borderId="6" xfId="0" applyNumberFormat="1" applyFont="1" applyFill="1" applyBorder="1" applyAlignment="1">
      <alignment vertical="center"/>
    </xf>
    <xf numFmtId="4" fontId="17" fillId="0" borderId="6" xfId="0" applyNumberFormat="1" applyFont="1" applyFill="1" applyBorder="1" applyAlignment="1">
      <alignment horizontal="right" vertical="center"/>
    </xf>
    <xf numFmtId="3" fontId="17" fillId="0" borderId="9" xfId="0" applyNumberFormat="1" applyFont="1" applyFill="1" applyBorder="1" applyAlignment="1">
      <alignment horizontal="right" vertical="center"/>
    </xf>
    <xf numFmtId="3" fontId="17" fillId="0" borderId="6" xfId="0" applyNumberFormat="1" applyFont="1" applyFill="1" applyBorder="1" applyAlignment="1">
      <alignment horizontal="right" vertical="center"/>
    </xf>
    <xf numFmtId="0" fontId="11" fillId="12" borderId="31" xfId="0" applyFont="1" applyFill="1" applyBorder="1" applyAlignment="1">
      <alignment horizontal="center" vertical="center" textRotation="90"/>
    </xf>
    <xf numFmtId="0" fontId="16" fillId="9" borderId="9" xfId="0" applyFont="1" applyFill="1" applyBorder="1" applyAlignment="1">
      <alignment vertical="center"/>
    </xf>
    <xf numFmtId="0" fontId="16" fillId="9" borderId="5" xfId="0" applyFont="1" applyFill="1" applyBorder="1" applyAlignment="1">
      <alignment vertical="center"/>
    </xf>
    <xf numFmtId="0" fontId="17" fillId="6" borderId="9" xfId="0" applyFont="1" applyFill="1" applyBorder="1" applyAlignment="1">
      <alignment vertical="center"/>
    </xf>
    <xf numFmtId="0" fontId="17" fillId="6" borderId="5" xfId="0" applyFont="1" applyFill="1" applyBorder="1" applyAlignment="1">
      <alignment vertical="center"/>
    </xf>
    <xf numFmtId="0" fontId="18" fillId="8" borderId="2" xfId="0" applyFont="1" applyFill="1" applyBorder="1" applyAlignment="1">
      <alignment vertical="center"/>
    </xf>
    <xf numFmtId="0" fontId="18" fillId="8" borderId="8" xfId="0" applyFont="1" applyFill="1" applyBorder="1" applyAlignment="1">
      <alignment vertical="center"/>
    </xf>
    <xf numFmtId="0" fontId="18" fillId="8" borderId="9" xfId="0" applyFont="1" applyFill="1" applyBorder="1" applyAlignment="1">
      <alignment horizontal="center" vertical="center"/>
    </xf>
    <xf numFmtId="0" fontId="18" fillId="8" borderId="5" xfId="0" applyFont="1" applyFill="1" applyBorder="1" applyAlignment="1">
      <alignment horizontal="center" vertical="center"/>
    </xf>
    <xf numFmtId="0" fontId="16" fillId="9" borderId="16" xfId="0" applyFont="1" applyFill="1" applyBorder="1" applyAlignment="1">
      <alignment vertical="center"/>
    </xf>
    <xf numFmtId="0" fontId="16" fillId="9" borderId="7" xfId="0" applyFont="1" applyFill="1" applyBorder="1" applyAlignment="1">
      <alignment vertical="center"/>
    </xf>
    <xf numFmtId="3" fontId="17" fillId="6" borderId="9" xfId="0" applyNumberFormat="1" applyFont="1" applyFill="1" applyBorder="1" applyAlignment="1">
      <alignment vertical="center"/>
    </xf>
    <xf numFmtId="3" fontId="17" fillId="6" borderId="5" xfId="0" applyNumberFormat="1" applyFont="1" applyFill="1" applyBorder="1" applyAlignment="1">
      <alignment vertical="center"/>
    </xf>
    <xf numFmtId="0" fontId="5" fillId="0" borderId="22"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4" fillId="0" borderId="24" xfId="0" applyFont="1" applyBorder="1" applyAlignment="1">
      <alignment vertical="center" wrapText="1"/>
    </xf>
    <xf numFmtId="0" fontId="4" fillId="0" borderId="25" xfId="0" applyFont="1" applyBorder="1" applyAlignment="1">
      <alignment vertical="center" wrapText="1"/>
    </xf>
    <xf numFmtId="0" fontId="4" fillId="0" borderId="26" xfId="0" applyFont="1" applyBorder="1" applyAlignment="1">
      <alignment vertical="center" wrapText="1"/>
    </xf>
    <xf numFmtId="0" fontId="5" fillId="0" borderId="32" xfId="0" applyFont="1" applyBorder="1" applyAlignment="1">
      <alignment vertical="center" wrapText="1"/>
    </xf>
    <xf numFmtId="0" fontId="2" fillId="7" borderId="0" xfId="0" applyFont="1" applyFill="1"/>
    <xf numFmtId="0" fontId="0" fillId="13" borderId="0" xfId="0" applyFill="1"/>
    <xf numFmtId="0" fontId="0" fillId="6" borderId="0" xfId="0" applyFill="1"/>
    <xf numFmtId="0" fontId="19" fillId="0" borderId="0" xfId="0" applyFont="1"/>
    <xf numFmtId="0" fontId="20" fillId="0" borderId="0" xfId="0" applyFont="1"/>
    <xf numFmtId="0" fontId="4" fillId="5" borderId="30" xfId="0" applyFont="1" applyFill="1" applyBorder="1" applyAlignment="1">
      <alignment horizontal="center" vertical="center" wrapText="1"/>
    </xf>
    <xf numFmtId="0" fontId="4" fillId="0" borderId="30" xfId="0" applyFont="1" applyBorder="1" applyAlignment="1">
      <alignment vertical="center"/>
    </xf>
    <xf numFmtId="3" fontId="4" fillId="0" borderId="30" xfId="0" applyNumberFormat="1" applyFont="1" applyBorder="1" applyAlignment="1">
      <alignment horizontal="right" vertical="center"/>
    </xf>
    <xf numFmtId="0" fontId="6" fillId="2" borderId="30" xfId="0" applyFont="1" applyFill="1" applyBorder="1" applyAlignment="1">
      <alignment vertical="center" wrapText="1"/>
    </xf>
    <xf numFmtId="0" fontId="6" fillId="6" borderId="30" xfId="0" applyFont="1" applyFill="1" applyBorder="1" applyAlignment="1">
      <alignment vertical="center"/>
    </xf>
    <xf numFmtId="0" fontId="6" fillId="3" borderId="30" xfId="0" applyFont="1" applyFill="1" applyBorder="1" applyAlignment="1">
      <alignment horizontal="center" vertical="center" wrapText="1"/>
    </xf>
    <xf numFmtId="0" fontId="4" fillId="7" borderId="30" xfId="0" applyFont="1" applyFill="1" applyBorder="1" applyAlignment="1">
      <alignment vertical="center"/>
    </xf>
    <xf numFmtId="3" fontId="4" fillId="7" borderId="30" xfId="0" applyNumberFormat="1" applyFont="1" applyFill="1" applyBorder="1" applyAlignment="1">
      <alignment horizontal="right" vertical="center"/>
    </xf>
    <xf numFmtId="16" fontId="4" fillId="7" borderId="30" xfId="0" applyNumberFormat="1" applyFont="1" applyFill="1" applyBorder="1" applyAlignment="1">
      <alignment horizontal="right" vertical="center"/>
    </xf>
    <xf numFmtId="164" fontId="4" fillId="7" borderId="30" xfId="0" applyNumberFormat="1" applyFont="1" applyFill="1" applyBorder="1" applyAlignment="1">
      <alignment vertical="center"/>
    </xf>
    <xf numFmtId="0" fontId="7" fillId="3" borderId="30" xfId="0" applyFont="1" applyFill="1" applyBorder="1" applyAlignment="1">
      <alignment horizontal="center" vertical="center" wrapText="1"/>
    </xf>
    <xf numFmtId="3" fontId="1" fillId="7" borderId="33" xfId="0" applyNumberFormat="1" applyFont="1" applyFill="1" applyBorder="1" applyAlignment="1">
      <alignment horizontal="center" vertical="center"/>
    </xf>
    <xf numFmtId="0" fontId="0" fillId="0" borderId="34" xfId="0" applyBorder="1" applyAlignment="1">
      <alignment horizontal="center" vertical="center" wrapText="1"/>
    </xf>
    <xf numFmtId="0" fontId="4" fillId="5" borderId="36" xfId="0" applyFont="1" applyFill="1" applyBorder="1" applyAlignment="1">
      <alignment horizontal="center" vertical="center" wrapText="1"/>
    </xf>
    <xf numFmtId="0" fontId="4" fillId="5" borderId="37" xfId="0" applyFont="1" applyFill="1" applyBorder="1" applyAlignment="1">
      <alignment horizontal="center" vertical="center" wrapText="1"/>
    </xf>
    <xf numFmtId="0" fontId="4" fillId="5" borderId="36" xfId="0" applyFont="1" applyFill="1" applyBorder="1" applyAlignment="1">
      <alignment horizontal="center" vertical="center"/>
    </xf>
    <xf numFmtId="0" fontId="4" fillId="0" borderId="37" xfId="0" applyFont="1" applyBorder="1" applyAlignment="1">
      <alignment vertical="center"/>
    </xf>
    <xf numFmtId="0" fontId="6" fillId="2" borderId="36" xfId="0" applyFont="1" applyFill="1" applyBorder="1" applyAlignment="1">
      <alignment vertical="center" wrapText="1"/>
    </xf>
    <xf numFmtId="0" fontId="6" fillId="2" borderId="37" xfId="0" applyFont="1" applyFill="1" applyBorder="1" applyAlignment="1">
      <alignment vertical="center" wrapText="1"/>
    </xf>
    <xf numFmtId="0" fontId="6" fillId="6" borderId="36" xfId="0" applyFont="1" applyFill="1" applyBorder="1" applyAlignment="1">
      <alignment vertical="center"/>
    </xf>
    <xf numFmtId="0" fontId="6" fillId="2" borderId="38" xfId="0" applyFont="1" applyFill="1" applyBorder="1" applyAlignment="1">
      <alignment vertical="center" wrapText="1"/>
    </xf>
    <xf numFmtId="0" fontId="6" fillId="2" borderId="39" xfId="0" applyFont="1" applyFill="1" applyBorder="1" applyAlignment="1">
      <alignment vertical="center" wrapText="1"/>
    </xf>
    <xf numFmtId="0" fontId="6" fillId="2" borderId="40" xfId="0" applyFont="1" applyFill="1" applyBorder="1" applyAlignment="1">
      <alignment vertical="center" wrapText="1"/>
    </xf>
    <xf numFmtId="0" fontId="4" fillId="5" borderId="33" xfId="0" applyFont="1" applyFill="1" applyBorder="1" applyAlignment="1">
      <alignment vertical="center"/>
    </xf>
    <xf numFmtId="0" fontId="6" fillId="5" borderId="34" xfId="0" applyFont="1" applyFill="1" applyBorder="1" applyAlignment="1">
      <alignment horizontal="center" vertical="center" wrapText="1"/>
    </xf>
    <xf numFmtId="0" fontId="4" fillId="3" borderId="18" xfId="0" applyFont="1" applyFill="1" applyBorder="1" applyAlignment="1">
      <alignment horizontal="left" vertical="center"/>
    </xf>
    <xf numFmtId="0" fontId="5" fillId="0" borderId="19" xfId="0" applyFont="1" applyBorder="1"/>
    <xf numFmtId="0" fontId="5" fillId="0" borderId="20" xfId="0" applyFont="1" applyBorder="1"/>
    <xf numFmtId="0" fontId="5" fillId="0" borderId="22" xfId="0" applyFont="1" applyBorder="1" applyAlignment="1">
      <alignment horizontal="left" vertical="center"/>
    </xf>
    <xf numFmtId="0" fontId="5" fillId="0" borderId="14" xfId="0" applyFont="1" applyBorder="1"/>
    <xf numFmtId="0" fontId="5" fillId="0" borderId="15" xfId="0" applyFont="1" applyBorder="1"/>
    <xf numFmtId="0" fontId="4" fillId="3" borderId="22" xfId="0" applyFont="1" applyFill="1" applyBorder="1" applyAlignment="1">
      <alignment horizontal="left" vertical="center"/>
    </xf>
    <xf numFmtId="14" fontId="5" fillId="0" borderId="14" xfId="0" applyNumberFormat="1" applyFont="1" applyBorder="1" applyAlignment="1">
      <alignment horizontal="left" vertical="center"/>
    </xf>
    <xf numFmtId="0" fontId="5" fillId="0" borderId="14" xfId="0" applyFont="1" applyBorder="1" applyAlignment="1">
      <alignment horizontal="center" vertical="center"/>
    </xf>
    <xf numFmtId="0" fontId="5" fillId="0" borderId="0" xfId="0" applyFont="1" applyBorder="1"/>
    <xf numFmtId="0" fontId="4" fillId="0" borderId="22" xfId="0" applyFont="1" applyFill="1" applyBorder="1" applyAlignment="1">
      <alignment horizontal="left" vertical="center"/>
    </xf>
    <xf numFmtId="0" fontId="0" fillId="0" borderId="0" xfId="0" applyAlignment="1">
      <alignment horizontal="center"/>
    </xf>
    <xf numFmtId="0" fontId="19" fillId="0" borderId="0" xfId="0" applyFont="1" applyAlignment="1">
      <alignment horizontal="center"/>
    </xf>
    <xf numFmtId="49" fontId="13" fillId="14" borderId="1" xfId="1" applyNumberFormat="1" applyFont="1" applyFill="1" applyBorder="1" applyAlignment="1" applyProtection="1">
      <alignment horizontal="center" vertical="center" wrapText="1"/>
      <protection locked="0"/>
    </xf>
    <xf numFmtId="10" fontId="0" fillId="0" borderId="0" xfId="0" applyNumberFormat="1"/>
    <xf numFmtId="49" fontId="13" fillId="0" borderId="0" xfId="1" applyNumberFormat="1" applyFont="1" applyFill="1" applyBorder="1" applyAlignment="1" applyProtection="1">
      <alignment horizontal="center" vertical="center" wrapText="1"/>
      <protection locked="0"/>
    </xf>
    <xf numFmtId="0" fontId="22" fillId="11" borderId="30" xfId="1" applyFont="1" applyFill="1" applyBorder="1" applyAlignment="1" applyProtection="1">
      <alignment horizontal="center" vertical="center" wrapText="1"/>
    </xf>
    <xf numFmtId="49" fontId="13" fillId="0" borderId="30" xfId="1" applyNumberFormat="1" applyFont="1" applyFill="1" applyBorder="1" applyAlignment="1" applyProtection="1">
      <alignment horizontal="center" vertical="center" wrapText="1"/>
      <protection locked="0"/>
    </xf>
    <xf numFmtId="173" fontId="19" fillId="0" borderId="0" xfId="0" applyNumberFormat="1" applyFont="1" applyAlignment="1">
      <alignment horizontal="center"/>
    </xf>
    <xf numFmtId="0" fontId="0" fillId="6" borderId="0" xfId="0" applyFill="1" applyAlignment="1">
      <alignment horizontal="center"/>
    </xf>
    <xf numFmtId="10" fontId="0" fillId="0" borderId="0" xfId="0" applyNumberFormat="1" applyAlignment="1">
      <alignment horizontal="center"/>
    </xf>
    <xf numFmtId="0" fontId="7" fillId="5" borderId="41"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42" xfId="0" applyBorder="1" applyAlignment="1">
      <alignment horizontal="center" vertical="center" wrapText="1"/>
    </xf>
    <xf numFmtId="0" fontId="6" fillId="5" borderId="4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0" fillId="0" borderId="43" xfId="0" applyBorder="1" applyAlignment="1">
      <alignment horizontal="center" vertical="center" wrapText="1"/>
    </xf>
    <xf numFmtId="0" fontId="0" fillId="0" borderId="11" xfId="0" applyBorder="1" applyAlignment="1">
      <alignment horizontal="center" vertical="center" wrapText="1"/>
    </xf>
    <xf numFmtId="173" fontId="19" fillId="0" borderId="31" xfId="0" applyNumberFormat="1" applyFont="1" applyBorder="1" applyAlignment="1">
      <alignment horizontal="center"/>
    </xf>
    <xf numFmtId="164" fontId="4" fillId="7" borderId="15" xfId="0" applyNumberFormat="1" applyFont="1" applyFill="1" applyBorder="1" applyAlignment="1">
      <alignment vertical="center"/>
    </xf>
    <xf numFmtId="0" fontId="6" fillId="2" borderId="15" xfId="0" applyFont="1" applyFill="1" applyBorder="1" applyAlignment="1">
      <alignment vertical="center" wrapText="1"/>
    </xf>
    <xf numFmtId="173" fontId="19" fillId="0" borderId="30" xfId="0" applyNumberFormat="1" applyFont="1" applyBorder="1" applyAlignment="1">
      <alignment horizontal="center"/>
    </xf>
    <xf numFmtId="2" fontId="0" fillId="0" borderId="0" xfId="0" applyNumberFormat="1"/>
    <xf numFmtId="2" fontId="20" fillId="0" borderId="0" xfId="0" applyNumberFormat="1" applyFont="1"/>
    <xf numFmtId="2" fontId="13" fillId="0" borderId="0" xfId="1" applyNumberFormat="1" applyFont="1" applyFill="1" applyBorder="1" applyAlignment="1" applyProtection="1">
      <alignment horizontal="center" vertical="center" wrapText="1"/>
      <protection locked="0"/>
    </xf>
    <xf numFmtId="173" fontId="0" fillId="0" borderId="0" xfId="0" applyNumberFormat="1"/>
    <xf numFmtId="0" fontId="4" fillId="5" borderId="44" xfId="0" applyFont="1" applyFill="1" applyBorder="1" applyAlignment="1">
      <alignment vertical="center"/>
    </xf>
    <xf numFmtId="0" fontId="0" fillId="0" borderId="20" xfId="0" applyBorder="1" applyAlignment="1">
      <alignment horizontal="center" vertical="center" wrapText="1"/>
    </xf>
    <xf numFmtId="49" fontId="13" fillId="14" borderId="30" xfId="1" applyNumberFormat="1" applyFont="1" applyFill="1" applyBorder="1" applyAlignment="1" applyProtection="1">
      <alignment horizontal="center" vertical="center" wrapText="1"/>
      <protection locked="0"/>
    </xf>
    <xf numFmtId="49" fontId="23" fillId="14" borderId="1" xfId="1" applyNumberFormat="1" applyFont="1" applyFill="1" applyBorder="1" applyAlignment="1" applyProtection="1">
      <alignment horizontal="center" vertical="center" wrapText="1"/>
      <protection locked="0"/>
    </xf>
    <xf numFmtId="49" fontId="23" fillId="14" borderId="30" xfId="1" applyNumberFormat="1" applyFont="1" applyFill="1" applyBorder="1" applyAlignment="1" applyProtection="1">
      <alignment horizontal="center" vertical="center" wrapText="1"/>
      <protection locked="0"/>
    </xf>
    <xf numFmtId="0" fontId="6" fillId="5" borderId="43" xfId="0" applyFont="1" applyFill="1" applyBorder="1" applyAlignment="1">
      <alignment horizontal="center" vertical="center" wrapText="1"/>
    </xf>
    <xf numFmtId="0" fontId="0" fillId="0" borderId="43" xfId="0" applyBorder="1" applyAlignment="1"/>
    <xf numFmtId="0" fontId="6" fillId="2" borderId="45" xfId="0" applyFont="1" applyFill="1" applyBorder="1" applyAlignment="1">
      <alignment vertical="center" wrapText="1"/>
    </xf>
    <xf numFmtId="0" fontId="6" fillId="2" borderId="22" xfId="0" applyFont="1" applyFill="1" applyBorder="1" applyAlignment="1">
      <alignment vertical="center" wrapText="1"/>
    </xf>
    <xf numFmtId="0" fontId="6" fillId="6" borderId="22" xfId="0" applyFont="1" applyFill="1" applyBorder="1" applyAlignment="1">
      <alignment vertical="center"/>
    </xf>
    <xf numFmtId="0" fontId="6" fillId="2" borderId="24" xfId="0" applyFont="1" applyFill="1" applyBorder="1" applyAlignment="1">
      <alignment vertical="center" wrapText="1"/>
    </xf>
    <xf numFmtId="0" fontId="6" fillId="5" borderId="46" xfId="0" applyFont="1" applyFill="1" applyBorder="1" applyAlignment="1">
      <alignment horizontal="center" vertical="center" wrapText="1"/>
    </xf>
    <xf numFmtId="0" fontId="0" fillId="0" borderId="47" xfId="0" applyBorder="1" applyAlignment="1"/>
    <xf numFmtId="49" fontId="13" fillId="0" borderId="37" xfId="1" applyNumberFormat="1" applyFont="1" applyFill="1" applyBorder="1" applyAlignment="1" applyProtection="1">
      <alignment horizontal="center" vertical="center" wrapText="1"/>
      <protection locked="0"/>
    </xf>
    <xf numFmtId="0" fontId="4" fillId="5" borderId="18" xfId="0" applyFont="1" applyFill="1" applyBorder="1" applyAlignment="1">
      <alignment vertical="center"/>
    </xf>
    <xf numFmtId="0" fontId="4" fillId="5" borderId="22" xfId="0" applyFont="1" applyFill="1" applyBorder="1" applyAlignment="1">
      <alignment horizontal="center" vertical="center" wrapText="1"/>
    </xf>
    <xf numFmtId="0" fontId="4" fillId="7" borderId="36" xfId="0" applyFont="1" applyFill="1" applyBorder="1" applyAlignment="1">
      <alignment vertical="center"/>
    </xf>
    <xf numFmtId="3" fontId="1" fillId="7" borderId="18" xfId="0" applyNumberFormat="1" applyFont="1" applyFill="1" applyBorder="1" applyAlignment="1">
      <alignment horizontal="center" vertical="center"/>
    </xf>
    <xf numFmtId="0" fontId="7" fillId="5" borderId="46" xfId="0" applyFont="1" applyFill="1" applyBorder="1" applyAlignment="1">
      <alignment horizontal="center" vertical="center" wrapText="1"/>
    </xf>
    <xf numFmtId="0" fontId="7" fillId="5" borderId="43" xfId="0" applyFont="1" applyFill="1" applyBorder="1" applyAlignment="1">
      <alignment horizontal="center" vertical="center" wrapText="1"/>
    </xf>
    <xf numFmtId="49" fontId="13" fillId="0" borderId="36" xfId="1" applyNumberFormat="1" applyFont="1" applyFill="1" applyBorder="1" applyAlignment="1" applyProtection="1">
      <alignment horizontal="center" vertical="center" wrapText="1"/>
      <protection locked="0"/>
    </xf>
    <xf numFmtId="0" fontId="4" fillId="0" borderId="36" xfId="0" applyFont="1" applyBorder="1" applyAlignment="1">
      <alignment vertical="center"/>
    </xf>
    <xf numFmtId="0" fontId="0" fillId="0" borderId="34" xfId="0" applyBorder="1" applyAlignment="1"/>
    <xf numFmtId="0" fontId="0" fillId="0" borderId="35" xfId="0" applyBorder="1" applyAlignment="1"/>
    <xf numFmtId="0" fontId="6" fillId="2" borderId="48" xfId="0" applyFont="1" applyFill="1" applyBorder="1" applyAlignment="1">
      <alignment vertical="center" wrapText="1"/>
    </xf>
    <xf numFmtId="0" fontId="6" fillId="2" borderId="49" xfId="0" applyFont="1" applyFill="1" applyBorder="1" applyAlignment="1">
      <alignment vertical="center" wrapText="1"/>
    </xf>
    <xf numFmtId="0" fontId="6" fillId="2" borderId="50" xfId="0" applyFont="1" applyFill="1" applyBorder="1" applyAlignment="1">
      <alignment vertical="center" wrapText="1"/>
    </xf>
    <xf numFmtId="0" fontId="19" fillId="0" borderId="30" xfId="0" applyFont="1" applyBorder="1" applyAlignment="1">
      <alignment horizontal="center"/>
    </xf>
    <xf numFmtId="0" fontId="19" fillId="0" borderId="37" xfId="0" applyFont="1" applyBorder="1" applyAlignment="1">
      <alignment horizontal="center"/>
    </xf>
  </cellXfs>
  <cellStyles count="5">
    <cellStyle name="Normal" xfId="0" builtinId="0"/>
    <cellStyle name="Normal 2" xfId="4"/>
    <cellStyle name="Standard 2" xfId="1"/>
    <cellStyle name="Standard 3" xfId="3"/>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gif"/><Relationship Id="rId1" Type="http://schemas.openxmlformats.org/officeDocument/2006/relationships/hyperlink" Target="http://appsso.eurostat.ec.europa.eu/nui/submitViewTableAction.do?dvsc=0&amp;fsort=NO"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42</xdr:row>
      <xdr:rowOff>0</xdr:rowOff>
    </xdr:from>
    <xdr:to>
      <xdr:col>0</xdr:col>
      <xdr:colOff>95250</xdr:colOff>
      <xdr:row>42</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0" y="8191500"/>
          <a:ext cx="95250" cy="1143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38</xdr:row>
      <xdr:rowOff>0</xdr:rowOff>
    </xdr:from>
    <xdr:to>
      <xdr:col>0</xdr:col>
      <xdr:colOff>95250</xdr:colOff>
      <xdr:row>38</xdr:row>
      <xdr:rowOff>114300</xdr:rowOff>
    </xdr:to>
    <xdr:pic>
      <xdr:nvPicPr>
        <xdr:cNvPr id="2" name="Grafik 1" descr="sort">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0" y="8020050"/>
          <a:ext cx="95250" cy="11430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B2:B10"/>
  <sheetViews>
    <sheetView workbookViewId="0">
      <selection activeCell="B12" sqref="B12"/>
    </sheetView>
  </sheetViews>
  <sheetFormatPr baseColWidth="10" defaultColWidth="11.5703125" defaultRowHeight="15"/>
  <cols>
    <col min="2" max="2" width="96.28515625" customWidth="1"/>
  </cols>
  <sheetData>
    <row r="2" spans="2:2" ht="30">
      <c r="B2" s="4" t="s">
        <v>18</v>
      </c>
    </row>
    <row r="3" spans="2:2" ht="60">
      <c r="B3" s="4" t="s">
        <v>0</v>
      </c>
    </row>
    <row r="4" spans="2:2">
      <c r="B4" s="4" t="s">
        <v>11</v>
      </c>
    </row>
    <row r="5" spans="2:2" ht="30">
      <c r="B5" s="4" t="s">
        <v>12</v>
      </c>
    </row>
    <row r="10" spans="2:2">
      <c r="B10" t="s">
        <v>10</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sheetPr>
    <tabColor rgb="FF00B0F0"/>
  </sheetPr>
  <dimension ref="B1:G30"/>
  <sheetViews>
    <sheetView workbookViewId="0">
      <selection activeCell="J27" sqref="J27"/>
    </sheetView>
  </sheetViews>
  <sheetFormatPr baseColWidth="10" defaultColWidth="11.5703125" defaultRowHeight="15"/>
  <cols>
    <col min="3" max="3" width="36.5703125" customWidth="1"/>
    <col min="4" max="4" width="21.42578125" customWidth="1"/>
    <col min="5" max="7" width="12.85546875" customWidth="1"/>
  </cols>
  <sheetData>
    <row r="1" spans="2:7" ht="21">
      <c r="C1" s="17" t="s">
        <v>31</v>
      </c>
      <c r="D1" s="17"/>
      <c r="E1" s="17"/>
    </row>
    <row r="2" spans="2:7">
      <c r="C2" t="s">
        <v>32</v>
      </c>
    </row>
    <row r="3" spans="2:7" ht="15.75" thickBot="1"/>
    <row r="4" spans="2:7" ht="15.75" thickBot="1">
      <c r="B4" s="53" t="s">
        <v>38</v>
      </c>
      <c r="C4" s="58" t="s">
        <v>22</v>
      </c>
      <c r="D4" s="58" t="s">
        <v>23</v>
      </c>
      <c r="E4" s="60" t="s">
        <v>24</v>
      </c>
      <c r="F4" s="61"/>
      <c r="G4" s="61"/>
    </row>
    <row r="5" spans="2:7" ht="15.75" thickBot="1">
      <c r="B5" s="53"/>
      <c r="C5" s="59"/>
      <c r="D5" s="59"/>
      <c r="E5" s="26">
        <v>2016</v>
      </c>
      <c r="F5" s="27">
        <v>2010</v>
      </c>
      <c r="G5" s="26">
        <v>2005</v>
      </c>
    </row>
    <row r="6" spans="2:7" ht="15.75" thickBot="1">
      <c r="B6" s="53"/>
      <c r="C6" s="62" t="s">
        <v>8</v>
      </c>
      <c r="D6" s="63"/>
      <c r="E6" s="63"/>
      <c r="F6" s="63"/>
      <c r="G6" s="63"/>
    </row>
    <row r="7" spans="2:7" ht="15.75" thickBot="1">
      <c r="B7" s="53"/>
      <c r="C7" s="28" t="s">
        <v>39</v>
      </c>
      <c r="D7" s="29" t="s">
        <v>40</v>
      </c>
      <c r="E7" s="21">
        <v>0.23852363000000004</v>
      </c>
      <c r="F7" s="30">
        <v>0.74453652777319734</v>
      </c>
      <c r="G7" s="23">
        <v>1.3470895869797594</v>
      </c>
    </row>
    <row r="8" spans="2:7" ht="15.75" thickBot="1">
      <c r="B8" s="53"/>
      <c r="C8" s="64" t="s">
        <v>29</v>
      </c>
      <c r="D8" s="65"/>
      <c r="E8" s="65"/>
      <c r="F8" s="65"/>
      <c r="G8" s="65"/>
    </row>
    <row r="9" spans="2:7" ht="15.75" thickBot="1">
      <c r="B9" s="53"/>
      <c r="C9" s="37" t="s">
        <v>36</v>
      </c>
      <c r="D9" s="49"/>
      <c r="E9" s="50">
        <v>-9.9999999999999992E-2</v>
      </c>
      <c r="F9" s="40">
        <v>0</v>
      </c>
      <c r="G9" s="51">
        <v>0</v>
      </c>
    </row>
    <row r="10" spans="2:7" ht="15.75" thickBot="1">
      <c r="B10" s="53"/>
      <c r="C10" s="37"/>
      <c r="D10" s="49"/>
      <c r="E10" s="52"/>
      <c r="F10" s="40"/>
      <c r="G10" s="51"/>
    </row>
    <row r="11" spans="2:7" ht="15.75" thickBot="1">
      <c r="B11" s="53"/>
      <c r="C11" s="64" t="s">
        <v>28</v>
      </c>
      <c r="D11" s="65"/>
      <c r="E11" s="65"/>
      <c r="F11" s="65"/>
      <c r="G11" s="65"/>
    </row>
    <row r="12" spans="2:7" ht="15" customHeight="1" thickBot="1">
      <c r="B12" s="53"/>
      <c r="C12" s="37"/>
      <c r="D12" s="49"/>
      <c r="E12" s="39"/>
      <c r="F12" s="40"/>
      <c r="G12" s="51"/>
    </row>
    <row r="13" spans="2:7" ht="43.5" customHeight="1" thickBot="1">
      <c r="B13" s="53"/>
      <c r="C13" s="31" t="s">
        <v>25</v>
      </c>
      <c r="D13" s="25" t="s">
        <v>26</v>
      </c>
      <c r="E13" s="21">
        <f>E7+E9+E10+E12</f>
        <v>0.13852363000000006</v>
      </c>
      <c r="F13" s="21">
        <f t="shared" ref="F13:G13" si="0">F7+F9+F10+F12</f>
        <v>0.74453652777319734</v>
      </c>
      <c r="G13" s="21">
        <f t="shared" si="0"/>
        <v>1.3470895869797594</v>
      </c>
    </row>
    <row r="14" spans="2:7" ht="14.25" customHeight="1" thickBot="1">
      <c r="B14" s="53"/>
      <c r="C14" s="32"/>
      <c r="D14" s="33"/>
      <c r="E14" s="34"/>
      <c r="F14" s="35"/>
      <c r="G14" s="36"/>
    </row>
    <row r="15" spans="2:7" ht="15.75" thickBot="1">
      <c r="B15" s="53"/>
      <c r="C15" s="54" t="s">
        <v>33</v>
      </c>
      <c r="D15" s="55"/>
      <c r="E15" s="55"/>
      <c r="F15" s="55"/>
      <c r="G15" s="55"/>
    </row>
    <row r="16" spans="2:7" ht="15.75" thickBot="1">
      <c r="B16" s="53"/>
      <c r="C16" s="20" t="s">
        <v>41</v>
      </c>
      <c r="D16" s="19" t="s">
        <v>42</v>
      </c>
      <c r="E16" s="21">
        <v>0.37611321000000009</v>
      </c>
      <c r="F16" s="22">
        <v>1.2948100804094309</v>
      </c>
      <c r="G16" s="23">
        <v>2.1594023316609379</v>
      </c>
    </row>
    <row r="17" spans="2:7" ht="15.75" thickBot="1">
      <c r="B17" s="53"/>
      <c r="C17" s="56" t="s">
        <v>29</v>
      </c>
      <c r="D17" s="57"/>
      <c r="E17" s="57"/>
      <c r="F17" s="57"/>
      <c r="G17" s="57"/>
    </row>
    <row r="18" spans="2:7" ht="15.75" thickBot="1">
      <c r="B18" s="53"/>
      <c r="C18" s="37" t="s">
        <v>36</v>
      </c>
      <c r="D18" s="38"/>
      <c r="E18" s="39">
        <v>-0.17500000000000002</v>
      </c>
      <c r="F18" s="40">
        <v>0</v>
      </c>
      <c r="G18" s="41">
        <v>0</v>
      </c>
    </row>
    <row r="19" spans="2:7" ht="15.75" thickBot="1">
      <c r="B19" s="53"/>
      <c r="C19" s="42"/>
      <c r="D19" s="38"/>
      <c r="E19" s="43"/>
      <c r="F19" s="44"/>
      <c r="G19" s="45"/>
    </row>
    <row r="20" spans="2:7" ht="15.75" thickBot="1">
      <c r="B20" s="53"/>
      <c r="C20" s="56" t="s">
        <v>30</v>
      </c>
      <c r="D20" s="57"/>
      <c r="E20" s="57"/>
      <c r="F20" s="57"/>
      <c r="G20" s="57"/>
    </row>
    <row r="21" spans="2:7" ht="15.75" thickBot="1">
      <c r="B21" s="53"/>
      <c r="C21" s="37"/>
      <c r="D21" s="38"/>
      <c r="E21" s="46"/>
      <c r="F21" s="47"/>
      <c r="G21" s="48"/>
    </row>
    <row r="22" spans="2:7" ht="39" thickBot="1">
      <c r="B22" s="53"/>
      <c r="C22" s="24" t="s">
        <v>27</v>
      </c>
      <c r="D22" s="25" t="s">
        <v>26</v>
      </c>
      <c r="E22" s="21">
        <f>E16+E18+E19+E21</f>
        <v>0.20111321000000007</v>
      </c>
      <c r="F22" s="21">
        <f t="shared" ref="F22:G22" si="1">F16+F18+F19+F21</f>
        <v>1.2948100804094309</v>
      </c>
      <c r="G22" s="21">
        <f t="shared" si="1"/>
        <v>2.1594023316609379</v>
      </c>
    </row>
    <row r="23" spans="2:7" ht="15.75" thickBot="1"/>
    <row r="24" spans="2:7" ht="15.75" thickBot="1">
      <c r="C24" s="54" t="s">
        <v>7</v>
      </c>
      <c r="D24" s="55"/>
      <c r="E24" s="55"/>
      <c r="F24" s="55"/>
      <c r="G24" s="55"/>
    </row>
    <row r="25" spans="2:7" ht="15.75" thickBot="1">
      <c r="C25" s="20" t="s">
        <v>41</v>
      </c>
      <c r="D25" s="19" t="s">
        <v>42</v>
      </c>
      <c r="E25" s="21">
        <v>2.063177266258605</v>
      </c>
      <c r="F25" s="22">
        <v>2.597083211828163</v>
      </c>
      <c r="G25" s="23">
        <v>3.3429835565137429</v>
      </c>
    </row>
    <row r="26" spans="2:7" ht="15.75" thickBot="1">
      <c r="C26" s="56" t="s">
        <v>29</v>
      </c>
      <c r="D26" s="57"/>
      <c r="E26" s="57"/>
      <c r="F26" s="57"/>
      <c r="G26" s="57"/>
    </row>
    <row r="27" spans="2:7" ht="15.75" thickBot="1">
      <c r="C27" s="42"/>
      <c r="D27" s="38"/>
      <c r="E27" s="43"/>
      <c r="F27" s="44"/>
      <c r="G27" s="45"/>
    </row>
    <row r="28" spans="2:7" ht="15.75" thickBot="1">
      <c r="C28" s="56" t="s">
        <v>30</v>
      </c>
      <c r="D28" s="57"/>
      <c r="E28" s="57"/>
      <c r="F28" s="57"/>
      <c r="G28" s="57"/>
    </row>
    <row r="29" spans="2:7" ht="15.75" thickBot="1">
      <c r="C29" s="37" t="s">
        <v>34</v>
      </c>
      <c r="D29" s="38"/>
      <c r="E29" s="46">
        <v>0.152</v>
      </c>
      <c r="F29" s="47">
        <v>0.14599999999999999</v>
      </c>
      <c r="G29" s="48">
        <v>0.13800000000000001</v>
      </c>
    </row>
    <row r="30" spans="2:7" ht="39" thickBot="1">
      <c r="C30" s="24" t="s">
        <v>27</v>
      </c>
      <c r="D30" s="25" t="s">
        <v>26</v>
      </c>
      <c r="E30" s="21">
        <f>E24+E26+E27+E29</f>
        <v>0.152</v>
      </c>
      <c r="F30" s="21">
        <f t="shared" ref="F30:G30" si="2">F24+F26+F27+F29</f>
        <v>0.14599999999999999</v>
      </c>
      <c r="G30" s="21">
        <f t="shared" si="2"/>
        <v>0.13800000000000001</v>
      </c>
    </row>
  </sheetData>
  <mergeCells count="13">
    <mergeCell ref="B4:B22"/>
    <mergeCell ref="C24:G24"/>
    <mergeCell ref="C26:G26"/>
    <mergeCell ref="C28:G28"/>
    <mergeCell ref="C4:C5"/>
    <mergeCell ref="D4:D5"/>
    <mergeCell ref="E4:G4"/>
    <mergeCell ref="C6:G6"/>
    <mergeCell ref="C20:G20"/>
    <mergeCell ref="C15:G15"/>
    <mergeCell ref="C17:G17"/>
    <mergeCell ref="C11:G11"/>
    <mergeCell ref="C8:G8"/>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sheetPr>
    <tabColor rgb="FFFF0000"/>
  </sheetPr>
  <dimension ref="A1:J267"/>
  <sheetViews>
    <sheetView topLeftCell="A28" workbookViewId="0">
      <selection activeCell="G33" sqref="G33"/>
    </sheetView>
  </sheetViews>
  <sheetFormatPr baseColWidth="10" defaultColWidth="11.5703125" defaultRowHeight="15"/>
  <cols>
    <col min="1" max="1" width="12.7109375" style="5" customWidth="1"/>
    <col min="2" max="2" width="29.140625" customWidth="1"/>
    <col min="3" max="3" width="15.7109375" style="2" customWidth="1"/>
    <col min="4" max="7" width="15.7109375" customWidth="1"/>
  </cols>
  <sheetData>
    <row r="1" spans="1:10" ht="21">
      <c r="A1"/>
      <c r="B1" s="1" t="s">
        <v>21</v>
      </c>
      <c r="C1" s="12"/>
      <c r="D1" s="13"/>
      <c r="E1" s="13"/>
      <c r="F1" s="13"/>
      <c r="G1" s="13"/>
      <c r="H1" s="13"/>
      <c r="I1" s="13"/>
    </row>
    <row r="2" spans="1:10">
      <c r="C2" s="3"/>
    </row>
    <row r="3" spans="1:10" ht="15.75" thickBot="1">
      <c r="C3" s="3"/>
    </row>
    <row r="4" spans="1:10" ht="24.75" customHeight="1">
      <c r="B4" s="14" t="s">
        <v>13</v>
      </c>
      <c r="C4" s="103" t="s">
        <v>43</v>
      </c>
      <c r="D4" s="104"/>
      <c r="E4" s="104"/>
      <c r="F4" s="104"/>
      <c r="G4" s="105"/>
    </row>
    <row r="5" spans="1:10">
      <c r="B5" s="15" t="s">
        <v>14</v>
      </c>
      <c r="C5" s="106" t="s">
        <v>37</v>
      </c>
      <c r="D5" s="107"/>
      <c r="E5" s="107"/>
      <c r="F5" s="107"/>
      <c r="G5" s="108"/>
    </row>
    <row r="6" spans="1:10">
      <c r="B6" s="15" t="s">
        <v>1</v>
      </c>
      <c r="C6" s="106" t="s">
        <v>44</v>
      </c>
      <c r="D6" s="107"/>
      <c r="E6" s="107"/>
      <c r="F6" s="107"/>
      <c r="G6" s="108"/>
    </row>
    <row r="7" spans="1:10">
      <c r="B7" s="15" t="s">
        <v>19</v>
      </c>
      <c r="C7" s="109" t="s">
        <v>45</v>
      </c>
      <c r="D7" s="107"/>
      <c r="E7" s="107"/>
      <c r="F7" s="107"/>
      <c r="G7" s="108"/>
    </row>
    <row r="8" spans="1:10" ht="24.75" customHeight="1">
      <c r="B8" s="15" t="s">
        <v>20</v>
      </c>
      <c r="C8" s="110">
        <v>43271</v>
      </c>
      <c r="D8" s="111"/>
      <c r="E8" s="112"/>
      <c r="F8" s="107"/>
      <c r="G8" s="108"/>
    </row>
    <row r="9" spans="1:10" ht="24.75" customHeight="1">
      <c r="B9" s="15" t="s">
        <v>2</v>
      </c>
      <c r="C9" s="113"/>
      <c r="D9" s="107"/>
      <c r="E9" s="107"/>
      <c r="F9" s="107"/>
      <c r="G9" s="108"/>
    </row>
    <row r="10" spans="1:10" ht="83.25" customHeight="1">
      <c r="B10" s="15" t="s">
        <v>3</v>
      </c>
      <c r="C10" s="72" t="s">
        <v>57</v>
      </c>
      <c r="D10" s="67"/>
      <c r="E10" s="67"/>
      <c r="F10" s="67"/>
      <c r="G10" s="68"/>
    </row>
    <row r="11" spans="1:10" ht="35.25" customHeight="1">
      <c r="B11" s="15" t="s">
        <v>4</v>
      </c>
      <c r="C11" s="66" t="s">
        <v>58</v>
      </c>
      <c r="D11" s="67"/>
      <c r="E11" s="67"/>
      <c r="F11" s="67"/>
      <c r="G11" s="68"/>
    </row>
    <row r="12" spans="1:10" ht="44.25" customHeight="1" thickBot="1">
      <c r="B12" s="16" t="s">
        <v>5</v>
      </c>
      <c r="C12" s="69" t="s">
        <v>59</v>
      </c>
      <c r="D12" s="70"/>
      <c r="E12" s="70"/>
      <c r="F12" s="70"/>
      <c r="G12" s="71"/>
    </row>
    <row r="13" spans="1:10" ht="15.75" customHeight="1" thickBot="1">
      <c r="B13" s="3"/>
      <c r="C13" s="3"/>
    </row>
    <row r="14" spans="1:10" ht="15.75" customHeight="1">
      <c r="B14" s="89" t="s">
        <v>103</v>
      </c>
      <c r="C14" s="124" t="s">
        <v>131</v>
      </c>
      <c r="D14" s="125"/>
      <c r="E14" s="125"/>
      <c r="F14" s="125"/>
      <c r="G14" s="125"/>
      <c r="H14" s="125"/>
      <c r="I14" s="125"/>
      <c r="J14" s="126"/>
    </row>
    <row r="15" spans="1:10" ht="24">
      <c r="B15" s="91" t="s">
        <v>6</v>
      </c>
      <c r="C15" s="91" t="s">
        <v>117</v>
      </c>
      <c r="D15" s="78" t="s">
        <v>118</v>
      </c>
      <c r="E15" s="78" t="s">
        <v>119</v>
      </c>
      <c r="F15" s="78" t="s">
        <v>121</v>
      </c>
      <c r="G15" s="78" t="s">
        <v>122</v>
      </c>
      <c r="H15" s="78" t="s">
        <v>123</v>
      </c>
      <c r="I15" s="78" t="s">
        <v>126</v>
      </c>
      <c r="J15" s="78" t="s">
        <v>128</v>
      </c>
    </row>
    <row r="16" spans="1:10">
      <c r="B16" s="93">
        <v>2016</v>
      </c>
      <c r="C16" s="120" t="s">
        <v>73</v>
      </c>
      <c r="D16" s="120" t="s">
        <v>74</v>
      </c>
      <c r="E16" s="120" t="s">
        <v>75</v>
      </c>
      <c r="F16" s="120" t="s">
        <v>77</v>
      </c>
      <c r="G16" s="120" t="s">
        <v>77</v>
      </c>
      <c r="H16" s="120" t="s">
        <v>78</v>
      </c>
      <c r="I16" s="120" t="s">
        <v>80</v>
      </c>
      <c r="J16" s="120" t="s">
        <v>81</v>
      </c>
    </row>
    <row r="17" spans="1:10">
      <c r="B17" s="93">
        <v>2010</v>
      </c>
      <c r="C17" s="79"/>
      <c r="D17" s="79"/>
      <c r="E17" s="79"/>
      <c r="F17" s="79"/>
      <c r="G17" s="79"/>
      <c r="H17" s="79"/>
      <c r="I17" s="79"/>
      <c r="J17" s="79"/>
    </row>
    <row r="18" spans="1:10">
      <c r="B18" s="93">
        <v>2005</v>
      </c>
      <c r="C18" s="79"/>
      <c r="D18" s="79"/>
      <c r="E18" s="79"/>
      <c r="F18" s="79"/>
      <c r="G18" s="79"/>
      <c r="H18" s="79"/>
      <c r="I18" s="79"/>
      <c r="J18" s="79"/>
    </row>
    <row r="19" spans="1:10">
      <c r="A19" s="8"/>
      <c r="B19" s="95"/>
      <c r="C19" s="81"/>
      <c r="D19" s="81"/>
      <c r="E19" s="81"/>
      <c r="F19" s="81"/>
      <c r="G19" s="81"/>
      <c r="H19" s="81"/>
      <c r="I19" s="81"/>
      <c r="J19" s="81"/>
    </row>
    <row r="20" spans="1:10">
      <c r="A20" s="6"/>
      <c r="B20" s="97" t="s">
        <v>16</v>
      </c>
      <c r="C20" s="82"/>
      <c r="D20" s="83" t="s">
        <v>9</v>
      </c>
      <c r="E20" s="81"/>
      <c r="F20" s="81"/>
      <c r="G20" s="81"/>
      <c r="H20" s="81"/>
      <c r="I20" s="81"/>
      <c r="J20" s="81"/>
    </row>
    <row r="21" spans="1:10" ht="15.75" thickBot="1">
      <c r="B21" s="98"/>
      <c r="C21" s="99"/>
      <c r="D21" s="99"/>
      <c r="E21" s="99"/>
      <c r="F21" s="99"/>
      <c r="G21" s="99"/>
      <c r="H21" s="99"/>
      <c r="I21" s="99"/>
      <c r="J21" s="99"/>
    </row>
    <row r="22" spans="1:10" ht="15.75" customHeight="1">
      <c r="A22" s="6"/>
      <c r="B22" s="101"/>
      <c r="C22" s="127" t="s">
        <v>132</v>
      </c>
      <c r="D22" s="125"/>
      <c r="E22" s="125"/>
      <c r="F22" s="125"/>
      <c r="G22" s="125"/>
      <c r="H22" s="125"/>
      <c r="I22" s="125"/>
      <c r="J22" s="126"/>
    </row>
    <row r="23" spans="1:10" ht="15.75" customHeight="1">
      <c r="A23" s="7"/>
      <c r="B23" s="91" t="s">
        <v>6</v>
      </c>
      <c r="C23" s="91" t="s">
        <v>117</v>
      </c>
      <c r="D23" s="78" t="s">
        <v>118</v>
      </c>
      <c r="E23" s="78" t="s">
        <v>119</v>
      </c>
      <c r="F23" s="78" t="s">
        <v>121</v>
      </c>
      <c r="G23" s="78" t="s">
        <v>122</v>
      </c>
      <c r="H23" s="78" t="s">
        <v>123</v>
      </c>
      <c r="I23" s="78" t="s">
        <v>126</v>
      </c>
      <c r="J23" s="78" t="s">
        <v>128</v>
      </c>
    </row>
    <row r="24" spans="1:10">
      <c r="A24" s="7"/>
      <c r="B24" s="93">
        <v>2016</v>
      </c>
      <c r="C24" s="84"/>
      <c r="D24" s="84"/>
      <c r="E24" s="84"/>
      <c r="F24" s="85"/>
      <c r="G24" s="84"/>
      <c r="H24" s="84"/>
      <c r="I24" s="85"/>
      <c r="J24" s="84"/>
    </row>
    <row r="25" spans="1:10">
      <c r="A25" s="8"/>
      <c r="B25" s="93">
        <v>2010</v>
      </c>
      <c r="C25" s="84"/>
      <c r="D25" s="84"/>
      <c r="E25" s="84"/>
      <c r="F25" s="86"/>
      <c r="G25" s="84"/>
      <c r="H25" s="84"/>
      <c r="I25" s="86"/>
      <c r="J25" s="84"/>
    </row>
    <row r="26" spans="1:10">
      <c r="A26" s="8"/>
      <c r="B26" s="93">
        <v>2005</v>
      </c>
      <c r="C26" s="84"/>
      <c r="D26" s="84"/>
      <c r="E26" s="84"/>
      <c r="F26" s="86"/>
      <c r="G26" s="84"/>
      <c r="H26" s="84"/>
      <c r="I26" s="86"/>
      <c r="J26" s="84"/>
    </row>
    <row r="27" spans="1:10">
      <c r="A27" s="8"/>
      <c r="B27" s="95"/>
      <c r="C27" s="81"/>
      <c r="D27" s="81"/>
      <c r="E27" s="81"/>
      <c r="F27" s="81"/>
      <c r="G27" s="81"/>
      <c r="H27" s="81"/>
      <c r="I27" s="81"/>
      <c r="J27" s="81"/>
    </row>
    <row r="28" spans="1:10">
      <c r="A28" s="6"/>
      <c r="B28" s="97" t="s">
        <v>15</v>
      </c>
      <c r="C28" s="82"/>
      <c r="D28" s="83" t="s">
        <v>9</v>
      </c>
      <c r="E28" s="81"/>
      <c r="F28" s="81"/>
      <c r="G28" s="81"/>
      <c r="H28" s="81"/>
      <c r="I28" s="81"/>
      <c r="J28" s="81"/>
    </row>
    <row r="29" spans="1:10" ht="15.75" thickBot="1">
      <c r="B29" s="98"/>
      <c r="C29" s="99"/>
      <c r="D29" s="99"/>
      <c r="E29" s="99"/>
      <c r="F29" s="99"/>
      <c r="G29" s="99"/>
      <c r="H29" s="99"/>
      <c r="I29" s="99"/>
      <c r="J29" s="99"/>
    </row>
    <row r="30" spans="1:10" ht="15.75" customHeight="1">
      <c r="A30" s="6"/>
      <c r="B30" s="9"/>
      <c r="C30" s="128" t="s">
        <v>133</v>
      </c>
      <c r="D30" s="129"/>
      <c r="E30" s="129"/>
      <c r="F30" s="129"/>
      <c r="G30" s="129"/>
      <c r="H30" s="129"/>
      <c r="I30" s="129"/>
      <c r="J30" s="130"/>
    </row>
    <row r="31" spans="1:10" ht="15.75" customHeight="1">
      <c r="A31" s="7"/>
      <c r="B31" s="91" t="s">
        <v>6</v>
      </c>
      <c r="C31" s="91" t="s">
        <v>117</v>
      </c>
      <c r="D31" s="78" t="s">
        <v>118</v>
      </c>
      <c r="E31" s="78" t="s">
        <v>119</v>
      </c>
      <c r="F31" s="78" t="s">
        <v>121</v>
      </c>
      <c r="G31" s="78" t="s">
        <v>122</v>
      </c>
      <c r="H31" s="78" t="s">
        <v>123</v>
      </c>
      <c r="I31" s="78" t="s">
        <v>126</v>
      </c>
      <c r="J31" s="78" t="s">
        <v>128</v>
      </c>
    </row>
    <row r="32" spans="1:10">
      <c r="A32" s="7"/>
      <c r="B32" s="93">
        <v>2016</v>
      </c>
      <c r="C32" s="134">
        <v>1.8608902487999999</v>
      </c>
      <c r="D32" s="134">
        <v>5.4363085919999998E-2</v>
      </c>
      <c r="E32" s="134">
        <v>5.8753950552000002E-3</v>
      </c>
      <c r="F32" s="134">
        <v>1.8608902487999998E-2</v>
      </c>
      <c r="G32" s="134">
        <v>1.8608902487999998E-2</v>
      </c>
      <c r="H32" s="134">
        <v>0.81544628880000003</v>
      </c>
      <c r="I32" s="134">
        <v>2.0908879200000003E-3</v>
      </c>
      <c r="J32" s="131">
        <v>1.04544396E-2</v>
      </c>
    </row>
    <row r="33" spans="1:10">
      <c r="A33" s="8"/>
      <c r="B33" s="93">
        <v>2010</v>
      </c>
      <c r="C33" s="87"/>
      <c r="D33" s="87"/>
      <c r="E33" s="87"/>
      <c r="F33" s="87"/>
      <c r="G33" s="87"/>
      <c r="H33" s="87"/>
      <c r="I33" s="87"/>
      <c r="J33" s="132"/>
    </row>
    <row r="34" spans="1:10">
      <c r="A34" s="8"/>
      <c r="B34" s="93">
        <v>2005</v>
      </c>
      <c r="C34" s="87"/>
      <c r="D34" s="87"/>
      <c r="E34" s="87"/>
      <c r="F34" s="87"/>
      <c r="G34" s="87"/>
      <c r="H34" s="87"/>
      <c r="I34" s="87"/>
      <c r="J34" s="132"/>
    </row>
    <row r="35" spans="1:10">
      <c r="A35" s="8"/>
      <c r="B35" s="95"/>
      <c r="C35" s="81"/>
      <c r="D35" s="81"/>
      <c r="E35" s="81"/>
      <c r="F35" s="81"/>
      <c r="G35" s="81"/>
      <c r="H35" s="81"/>
      <c r="I35" s="81"/>
      <c r="J35" s="133"/>
    </row>
    <row r="36" spans="1:10">
      <c r="A36" s="6"/>
      <c r="B36" s="97" t="s">
        <v>17</v>
      </c>
      <c r="C36" s="82"/>
      <c r="D36" s="88"/>
      <c r="E36" s="81"/>
      <c r="F36" s="81"/>
      <c r="G36" s="81"/>
      <c r="H36" s="81"/>
      <c r="I36" s="81"/>
      <c r="J36" s="133"/>
    </row>
    <row r="37" spans="1:10">
      <c r="B37" s="95"/>
      <c r="C37" s="81"/>
      <c r="D37" s="81"/>
      <c r="E37" s="81"/>
      <c r="F37" s="81"/>
      <c r="G37" s="81"/>
      <c r="H37" s="81"/>
      <c r="I37" s="81"/>
      <c r="J37" s="96"/>
    </row>
    <row r="38" spans="1:10" ht="15.75" thickBot="1">
      <c r="A38" s="6"/>
      <c r="B38" s="98"/>
      <c r="C38" s="99"/>
      <c r="D38" s="99"/>
      <c r="E38" s="99"/>
      <c r="F38" s="99"/>
      <c r="G38" s="99"/>
      <c r="H38" s="99"/>
      <c r="I38" s="99"/>
      <c r="J38" s="100"/>
    </row>
    <row r="39" spans="1:10">
      <c r="B39" s="3"/>
      <c r="C39" s="3"/>
      <c r="D39" s="3"/>
      <c r="E39" s="3"/>
      <c r="F39" s="3"/>
    </row>
    <row r="40" spans="1:10">
      <c r="A40"/>
      <c r="C40"/>
    </row>
    <row r="41" spans="1:10">
      <c r="A41"/>
      <c r="C41"/>
    </row>
    <row r="42" spans="1:10">
      <c r="A42"/>
      <c r="C42"/>
    </row>
    <row r="43" spans="1:10">
      <c r="A43"/>
      <c r="C43"/>
    </row>
    <row r="44" spans="1:10">
      <c r="A44"/>
      <c r="C44"/>
    </row>
    <row r="45" spans="1:10">
      <c r="A45"/>
      <c r="C45"/>
    </row>
    <row r="46" spans="1:10">
      <c r="A46"/>
      <c r="C46"/>
    </row>
    <row r="47" spans="1:10">
      <c r="A47"/>
      <c r="C47"/>
    </row>
    <row r="48" spans="1:10">
      <c r="A48"/>
      <c r="C48"/>
    </row>
    <row r="49" spans="1:3">
      <c r="A49"/>
      <c r="C49"/>
    </row>
    <row r="50" spans="1:3">
      <c r="A50"/>
      <c r="C50"/>
    </row>
    <row r="51" spans="1:3">
      <c r="A51"/>
      <c r="C51"/>
    </row>
    <row r="52" spans="1:3">
      <c r="A52"/>
      <c r="C52"/>
    </row>
    <row r="53" spans="1:3">
      <c r="A53"/>
      <c r="C53"/>
    </row>
    <row r="54" spans="1:3">
      <c r="A54"/>
      <c r="C54"/>
    </row>
    <row r="55" spans="1:3">
      <c r="A55"/>
      <c r="C55"/>
    </row>
    <row r="56" spans="1:3">
      <c r="A56"/>
      <c r="C56"/>
    </row>
    <row r="57" spans="1:3">
      <c r="A57"/>
      <c r="C57"/>
    </row>
    <row r="58" spans="1:3">
      <c r="A58"/>
      <c r="C58"/>
    </row>
    <row r="59" spans="1:3">
      <c r="A59"/>
      <c r="C59"/>
    </row>
    <row r="60" spans="1:3">
      <c r="A60"/>
      <c r="C60"/>
    </row>
    <row r="61" spans="1:3">
      <c r="A61"/>
      <c r="C61"/>
    </row>
    <row r="62" spans="1:3">
      <c r="A62"/>
      <c r="C62"/>
    </row>
    <row r="63" spans="1:3">
      <c r="A63"/>
      <c r="C63"/>
    </row>
    <row r="64" spans="1:3">
      <c r="C64"/>
    </row>
    <row r="65" spans="3:3">
      <c r="C65"/>
    </row>
    <row r="66" spans="3:3">
      <c r="C66"/>
    </row>
    <row r="67" spans="3:3">
      <c r="C67"/>
    </row>
    <row r="68" spans="3:3">
      <c r="C68"/>
    </row>
    <row r="69" spans="3:3">
      <c r="C69"/>
    </row>
    <row r="70" spans="3:3">
      <c r="C70"/>
    </row>
    <row r="71" spans="3:3">
      <c r="C71"/>
    </row>
    <row r="72" spans="3:3">
      <c r="C72"/>
    </row>
    <row r="73" spans="3:3">
      <c r="C73"/>
    </row>
    <row r="74" spans="3:3">
      <c r="C74"/>
    </row>
    <row r="75" spans="3:3">
      <c r="C75"/>
    </row>
    <row r="76" spans="3:3">
      <c r="C76"/>
    </row>
    <row r="77" spans="3:3">
      <c r="C77"/>
    </row>
    <row r="78" spans="3:3">
      <c r="C78"/>
    </row>
    <row r="79" spans="3:3">
      <c r="C79"/>
    </row>
    <row r="80" spans="3:3">
      <c r="C80"/>
    </row>
    <row r="81" spans="3:3">
      <c r="C81"/>
    </row>
    <row r="82" spans="3:3">
      <c r="C82"/>
    </row>
    <row r="83" spans="3:3">
      <c r="C83"/>
    </row>
    <row r="84" spans="3:3">
      <c r="C84"/>
    </row>
    <row r="85" spans="3:3">
      <c r="C85"/>
    </row>
    <row r="86" spans="3:3">
      <c r="C86"/>
    </row>
    <row r="87" spans="3:3">
      <c r="C87"/>
    </row>
    <row r="88" spans="3:3">
      <c r="C88"/>
    </row>
    <row r="89" spans="3:3">
      <c r="C89"/>
    </row>
    <row r="90" spans="3:3">
      <c r="C90"/>
    </row>
    <row r="91" spans="3:3">
      <c r="C91"/>
    </row>
    <row r="92" spans="3:3">
      <c r="C92"/>
    </row>
    <row r="93" spans="3:3">
      <c r="C93"/>
    </row>
    <row r="94" spans="3:3">
      <c r="C94"/>
    </row>
    <row r="95" spans="3:3">
      <c r="C95"/>
    </row>
    <row r="96" spans="3:3">
      <c r="C96"/>
    </row>
    <row r="97" spans="3:3">
      <c r="C97"/>
    </row>
    <row r="98" spans="3:3">
      <c r="C98"/>
    </row>
    <row r="99" spans="3:3">
      <c r="C99"/>
    </row>
    <row r="100" spans="3:3">
      <c r="C100"/>
    </row>
    <row r="101" spans="3:3">
      <c r="C101"/>
    </row>
    <row r="102" spans="3:3">
      <c r="C102"/>
    </row>
    <row r="103" spans="3:3">
      <c r="C103"/>
    </row>
    <row r="104" spans="3:3">
      <c r="C104"/>
    </row>
    <row r="105" spans="3:3">
      <c r="C105"/>
    </row>
    <row r="106" spans="3:3">
      <c r="C106"/>
    </row>
    <row r="107" spans="3:3">
      <c r="C107"/>
    </row>
    <row r="108" spans="3:3">
      <c r="C108"/>
    </row>
    <row r="109" spans="3:3">
      <c r="C109"/>
    </row>
    <row r="110" spans="3:3">
      <c r="C110"/>
    </row>
    <row r="111" spans="3:3">
      <c r="C111"/>
    </row>
    <row r="112" spans="3:3">
      <c r="C112"/>
    </row>
    <row r="113" spans="3:3">
      <c r="C113"/>
    </row>
    <row r="114" spans="3:3">
      <c r="C114"/>
    </row>
    <row r="115" spans="3:3">
      <c r="C115"/>
    </row>
    <row r="116" spans="3:3">
      <c r="C116"/>
    </row>
    <row r="117" spans="3:3">
      <c r="C117"/>
    </row>
    <row r="118" spans="3:3">
      <c r="C118"/>
    </row>
    <row r="119" spans="3:3">
      <c r="C119"/>
    </row>
    <row r="120" spans="3:3">
      <c r="C120"/>
    </row>
    <row r="121" spans="3:3">
      <c r="C121"/>
    </row>
    <row r="122" spans="3:3">
      <c r="C122"/>
    </row>
    <row r="123" spans="3:3">
      <c r="C123"/>
    </row>
    <row r="124" spans="3:3">
      <c r="C124"/>
    </row>
    <row r="125" spans="3:3">
      <c r="C125"/>
    </row>
    <row r="126" spans="3:3">
      <c r="C126"/>
    </row>
    <row r="127" spans="3:3">
      <c r="C127"/>
    </row>
    <row r="128" spans="3:3">
      <c r="C128"/>
    </row>
    <row r="129" spans="3:3">
      <c r="C129"/>
    </row>
    <row r="130" spans="3:3">
      <c r="C130"/>
    </row>
    <row r="131" spans="3:3">
      <c r="C131"/>
    </row>
    <row r="132" spans="3:3">
      <c r="C132"/>
    </row>
    <row r="133" spans="3:3">
      <c r="C133"/>
    </row>
    <row r="134" spans="3:3">
      <c r="C134"/>
    </row>
    <row r="135" spans="3:3">
      <c r="C135"/>
    </row>
    <row r="136" spans="3:3">
      <c r="C136"/>
    </row>
    <row r="137" spans="3:3">
      <c r="C137"/>
    </row>
    <row r="138" spans="3:3">
      <c r="C138"/>
    </row>
    <row r="139" spans="3:3">
      <c r="C139"/>
    </row>
    <row r="140" spans="3:3">
      <c r="C140"/>
    </row>
    <row r="141" spans="3:3">
      <c r="C141"/>
    </row>
    <row r="142" spans="3:3">
      <c r="C142"/>
    </row>
    <row r="143" spans="3:3">
      <c r="C143"/>
    </row>
    <row r="144" spans="3:3">
      <c r="C144"/>
    </row>
    <row r="145" spans="3:3">
      <c r="C145"/>
    </row>
    <row r="146" spans="3:3">
      <c r="C146"/>
    </row>
    <row r="147" spans="3:3">
      <c r="C147"/>
    </row>
    <row r="148" spans="3:3">
      <c r="C148"/>
    </row>
    <row r="149" spans="3:3">
      <c r="C149"/>
    </row>
    <row r="150" spans="3:3">
      <c r="C150"/>
    </row>
    <row r="151" spans="3:3">
      <c r="C151"/>
    </row>
    <row r="152" spans="3:3">
      <c r="C152"/>
    </row>
    <row r="153" spans="3:3">
      <c r="C153"/>
    </row>
    <row r="154" spans="3:3">
      <c r="C154"/>
    </row>
    <row r="155" spans="3:3">
      <c r="C155"/>
    </row>
    <row r="156" spans="3:3">
      <c r="C156"/>
    </row>
    <row r="157" spans="3:3">
      <c r="C157"/>
    </row>
    <row r="158" spans="3:3">
      <c r="C158"/>
    </row>
    <row r="159" spans="3:3">
      <c r="C159"/>
    </row>
    <row r="160" spans="3:3">
      <c r="C160"/>
    </row>
    <row r="161" spans="3:3">
      <c r="C161"/>
    </row>
    <row r="162" spans="3:3">
      <c r="C162"/>
    </row>
    <row r="163" spans="3:3">
      <c r="C163"/>
    </row>
    <row r="164" spans="3:3">
      <c r="C164"/>
    </row>
    <row r="165" spans="3:3">
      <c r="C165"/>
    </row>
    <row r="166" spans="3:3">
      <c r="C166"/>
    </row>
    <row r="167" spans="3:3">
      <c r="C167"/>
    </row>
    <row r="168" spans="3:3">
      <c r="C168"/>
    </row>
    <row r="169" spans="3:3">
      <c r="C169"/>
    </row>
    <row r="170" spans="3:3">
      <c r="C170"/>
    </row>
    <row r="171" spans="3:3">
      <c r="C171"/>
    </row>
    <row r="172" spans="3:3">
      <c r="C172"/>
    </row>
    <row r="173" spans="3:3">
      <c r="C173"/>
    </row>
    <row r="174" spans="3:3">
      <c r="C174"/>
    </row>
    <row r="175" spans="3:3">
      <c r="C175"/>
    </row>
    <row r="176" spans="3:3">
      <c r="C176"/>
    </row>
    <row r="177" spans="3:3">
      <c r="C177"/>
    </row>
    <row r="178" spans="3:3">
      <c r="C178"/>
    </row>
    <row r="179" spans="3:3">
      <c r="C179"/>
    </row>
    <row r="180" spans="3:3">
      <c r="C180"/>
    </row>
    <row r="181" spans="3:3">
      <c r="C181"/>
    </row>
    <row r="182" spans="3:3">
      <c r="C182"/>
    </row>
    <row r="183" spans="3:3">
      <c r="C183"/>
    </row>
    <row r="184" spans="3:3">
      <c r="C184"/>
    </row>
    <row r="185" spans="3:3">
      <c r="C185"/>
    </row>
    <row r="186" spans="3:3">
      <c r="C186"/>
    </row>
    <row r="187" spans="3:3">
      <c r="C187"/>
    </row>
    <row r="188" spans="3:3">
      <c r="C188"/>
    </row>
    <row r="189" spans="3:3">
      <c r="C189"/>
    </row>
    <row r="190" spans="3:3">
      <c r="C190"/>
    </row>
    <row r="191" spans="3:3">
      <c r="C191"/>
    </row>
    <row r="192" spans="3:3">
      <c r="C192"/>
    </row>
    <row r="193" spans="3:3">
      <c r="C193"/>
    </row>
    <row r="194" spans="3:3">
      <c r="C194"/>
    </row>
    <row r="195" spans="3:3">
      <c r="C195"/>
    </row>
    <row r="196" spans="3:3">
      <c r="C196"/>
    </row>
    <row r="197" spans="3:3">
      <c r="C197"/>
    </row>
    <row r="198" spans="3:3">
      <c r="C198"/>
    </row>
    <row r="199" spans="3:3">
      <c r="C199"/>
    </row>
    <row r="200" spans="3:3">
      <c r="C200"/>
    </row>
    <row r="201" spans="3:3">
      <c r="C201"/>
    </row>
    <row r="202" spans="3:3">
      <c r="C202"/>
    </row>
    <row r="203" spans="3:3">
      <c r="C203"/>
    </row>
    <row r="204" spans="3:3">
      <c r="C204"/>
    </row>
    <row r="205" spans="3:3">
      <c r="C205"/>
    </row>
    <row r="206" spans="3:3">
      <c r="C206"/>
    </row>
    <row r="207" spans="3:3">
      <c r="C207"/>
    </row>
    <row r="208" spans="3:3">
      <c r="C208"/>
    </row>
    <row r="209" spans="3:3">
      <c r="C209"/>
    </row>
    <row r="210" spans="3:3">
      <c r="C210"/>
    </row>
    <row r="211" spans="3:3">
      <c r="C211"/>
    </row>
    <row r="212" spans="3:3">
      <c r="C212"/>
    </row>
    <row r="213" spans="3:3">
      <c r="C213"/>
    </row>
    <row r="214" spans="3:3">
      <c r="C214"/>
    </row>
    <row r="215" spans="3:3">
      <c r="C215"/>
    </row>
    <row r="216" spans="3:3">
      <c r="C216"/>
    </row>
    <row r="217" spans="3:3">
      <c r="C217"/>
    </row>
    <row r="218" spans="3:3">
      <c r="C218"/>
    </row>
    <row r="219" spans="3:3">
      <c r="C219"/>
    </row>
    <row r="220" spans="3:3">
      <c r="C220"/>
    </row>
    <row r="221" spans="3:3">
      <c r="C221"/>
    </row>
    <row r="222" spans="3:3">
      <c r="C222"/>
    </row>
    <row r="223" spans="3:3">
      <c r="C223"/>
    </row>
    <row r="224" spans="3:3">
      <c r="C224"/>
    </row>
    <row r="225" spans="3:3">
      <c r="C225"/>
    </row>
    <row r="226" spans="3:3">
      <c r="C226"/>
    </row>
    <row r="227" spans="3:3">
      <c r="C227"/>
    </row>
    <row r="228" spans="3:3">
      <c r="C228"/>
    </row>
    <row r="229" spans="3:3">
      <c r="C229"/>
    </row>
    <row r="230" spans="3:3">
      <c r="C230"/>
    </row>
    <row r="231" spans="3:3">
      <c r="C231"/>
    </row>
    <row r="232" spans="3:3">
      <c r="C232"/>
    </row>
    <row r="233" spans="3:3">
      <c r="C233"/>
    </row>
    <row r="234" spans="3:3">
      <c r="C234"/>
    </row>
    <row r="235" spans="3:3">
      <c r="C235"/>
    </row>
    <row r="236" spans="3:3">
      <c r="C236"/>
    </row>
    <row r="237" spans="3:3">
      <c r="C237"/>
    </row>
    <row r="238" spans="3:3">
      <c r="C238"/>
    </row>
    <row r="239" spans="3:3">
      <c r="C239"/>
    </row>
    <row r="240" spans="3:3">
      <c r="C240"/>
    </row>
    <row r="241" spans="3:3">
      <c r="C241"/>
    </row>
    <row r="242" spans="3:3">
      <c r="C242"/>
    </row>
    <row r="243" spans="3:3">
      <c r="C243"/>
    </row>
    <row r="244" spans="3:3">
      <c r="C244"/>
    </row>
    <row r="245" spans="3:3">
      <c r="C245"/>
    </row>
    <row r="246" spans="3:3">
      <c r="C246"/>
    </row>
    <row r="247" spans="3:3">
      <c r="C247"/>
    </row>
    <row r="248" spans="3:3">
      <c r="C248"/>
    </row>
    <row r="249" spans="3:3">
      <c r="C249"/>
    </row>
    <row r="250" spans="3:3">
      <c r="C250"/>
    </row>
    <row r="251" spans="3:3">
      <c r="C251"/>
    </row>
    <row r="252" spans="3:3">
      <c r="C252"/>
    </row>
    <row r="253" spans="3:3">
      <c r="C253"/>
    </row>
    <row r="254" spans="3:3">
      <c r="C254"/>
    </row>
    <row r="255" spans="3:3">
      <c r="C255"/>
    </row>
    <row r="256" spans="3:3">
      <c r="C256"/>
    </row>
    <row r="257" spans="3:3">
      <c r="C257"/>
    </row>
    <row r="258" spans="3:3">
      <c r="C258"/>
    </row>
    <row r="259" spans="3:3">
      <c r="C259"/>
    </row>
    <row r="260" spans="3:3">
      <c r="C260"/>
    </row>
    <row r="261" spans="3:3">
      <c r="C261"/>
    </row>
    <row r="262" spans="3:3">
      <c r="C262"/>
    </row>
    <row r="263" spans="3:3">
      <c r="C263"/>
    </row>
    <row r="264" spans="3:3">
      <c r="C264"/>
    </row>
    <row r="265" spans="3:3">
      <c r="C265"/>
    </row>
    <row r="266" spans="3:3">
      <c r="C266"/>
    </row>
    <row r="267" spans="3:3">
      <c r="C267"/>
    </row>
  </sheetData>
  <mergeCells count="6">
    <mergeCell ref="C14:J14"/>
    <mergeCell ref="C22:J22"/>
    <mergeCell ref="C30:J30"/>
    <mergeCell ref="C10:G10"/>
    <mergeCell ref="C11:G11"/>
    <mergeCell ref="C12:G1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M13"/>
  <sheetViews>
    <sheetView workbookViewId="0">
      <selection activeCell="J16" sqref="J16"/>
    </sheetView>
  </sheetViews>
  <sheetFormatPr baseColWidth="10" defaultRowHeight="15"/>
  <cols>
    <col min="2" max="2" width="19.7109375" customWidth="1"/>
    <col min="4" max="4" width="14.42578125" customWidth="1"/>
    <col min="11" max="11" width="14.85546875" customWidth="1"/>
    <col min="12" max="12" width="18.5703125" customWidth="1"/>
  </cols>
  <sheetData>
    <row r="1" spans="1:13">
      <c r="A1" s="13" t="s">
        <v>60</v>
      </c>
      <c r="B1" s="13"/>
      <c r="C1" s="13"/>
      <c r="E1" s="73" t="s">
        <v>46</v>
      </c>
      <c r="F1" s="73"/>
      <c r="G1" s="73"/>
    </row>
    <row r="2" spans="1:13">
      <c r="A2" s="74"/>
      <c r="B2" s="74" t="s">
        <v>101</v>
      </c>
      <c r="C2" s="74" t="s">
        <v>47</v>
      </c>
      <c r="E2" s="122" t="s">
        <v>48</v>
      </c>
      <c r="F2" s="122" t="s">
        <v>49</v>
      </c>
      <c r="G2" s="122" t="s">
        <v>50</v>
      </c>
      <c r="H2" s="122" t="s">
        <v>52</v>
      </c>
      <c r="I2" s="122" t="s">
        <v>61</v>
      </c>
      <c r="J2" s="122" t="s">
        <v>62</v>
      </c>
      <c r="K2" s="122" t="s">
        <v>65</v>
      </c>
      <c r="L2" s="122" t="s">
        <v>66</v>
      </c>
    </row>
    <row r="3" spans="1:13">
      <c r="A3" s="74" t="s">
        <v>53</v>
      </c>
      <c r="B3" s="74">
        <f>499.4</f>
        <v>499.4</v>
      </c>
      <c r="C3" s="74">
        <f>B3*41.868</f>
        <v>20908.879199999999</v>
      </c>
      <c r="E3" s="122">
        <v>89</v>
      </c>
      <c r="F3" s="122">
        <v>2.6</v>
      </c>
      <c r="G3" s="122">
        <v>0.28100000000000003</v>
      </c>
      <c r="H3" s="122">
        <v>0.89</v>
      </c>
      <c r="I3" s="122">
        <v>0.89</v>
      </c>
      <c r="J3" s="122">
        <v>39</v>
      </c>
      <c r="K3" s="122">
        <v>0.1</v>
      </c>
      <c r="L3" s="122">
        <v>0.5</v>
      </c>
      <c r="M3" t="s">
        <v>67</v>
      </c>
    </row>
    <row r="5" spans="1:13" s="114" customFormat="1">
      <c r="E5" s="115" t="s">
        <v>56</v>
      </c>
      <c r="F5" s="115" t="s">
        <v>56</v>
      </c>
      <c r="G5" s="115" t="s">
        <v>56</v>
      </c>
      <c r="H5" s="115" t="s">
        <v>56</v>
      </c>
      <c r="I5" s="115" t="s">
        <v>56</v>
      </c>
      <c r="J5" s="115" t="s">
        <v>56</v>
      </c>
      <c r="K5" s="115" t="s">
        <v>68</v>
      </c>
      <c r="L5" s="115" t="s">
        <v>69</v>
      </c>
    </row>
    <row r="6" spans="1:13">
      <c r="D6" s="76" t="s">
        <v>55</v>
      </c>
      <c r="E6" s="121">
        <f>$C$3*E3/1000000</f>
        <v>1.8608902487999999</v>
      </c>
      <c r="F6" s="121">
        <f t="shared" ref="F6:L6" si="0">$C$3*F3/1000000</f>
        <v>5.4363085919999998E-2</v>
      </c>
      <c r="G6" s="121">
        <f t="shared" si="0"/>
        <v>5.8753950552000002E-3</v>
      </c>
      <c r="H6" s="121">
        <f t="shared" si="0"/>
        <v>1.8608902487999998E-2</v>
      </c>
      <c r="I6" s="121">
        <f t="shared" si="0"/>
        <v>1.8608902487999998E-2</v>
      </c>
      <c r="J6" s="121">
        <f t="shared" si="0"/>
        <v>0.81544628880000003</v>
      </c>
      <c r="K6" s="121">
        <f t="shared" si="0"/>
        <v>2.0908879200000003E-3</v>
      </c>
      <c r="L6" s="121">
        <f t="shared" si="0"/>
        <v>1.04544396E-2</v>
      </c>
    </row>
    <row r="8" spans="1:13">
      <c r="D8" t="s">
        <v>82</v>
      </c>
      <c r="E8" s="119" t="s">
        <v>70</v>
      </c>
      <c r="F8" s="119" t="s">
        <v>56</v>
      </c>
      <c r="G8" s="119" t="s">
        <v>70</v>
      </c>
      <c r="H8" s="119" t="s">
        <v>56</v>
      </c>
      <c r="I8" s="119" t="s">
        <v>56</v>
      </c>
      <c r="J8" s="119" t="s">
        <v>56</v>
      </c>
      <c r="K8" s="119" t="s">
        <v>68</v>
      </c>
      <c r="L8" s="119" t="s">
        <v>71</v>
      </c>
    </row>
    <row r="9" spans="1:13">
      <c r="C9" s="77"/>
      <c r="E9" s="120" t="s">
        <v>73</v>
      </c>
      <c r="F9" s="120" t="s">
        <v>74</v>
      </c>
      <c r="G9" s="120" t="s">
        <v>75</v>
      </c>
      <c r="H9" s="120" t="s">
        <v>77</v>
      </c>
      <c r="I9" s="120" t="s">
        <v>77</v>
      </c>
      <c r="J9" s="120" t="s">
        <v>78</v>
      </c>
      <c r="K9" s="120" t="s">
        <v>80</v>
      </c>
      <c r="L9" s="120" t="s">
        <v>81</v>
      </c>
    </row>
    <row r="10" spans="1:13" s="135" customFormat="1" ht="15.75" thickBot="1">
      <c r="C10" s="136"/>
      <c r="E10" s="137">
        <f>E6/E9</f>
        <v>1.4768970228571427</v>
      </c>
      <c r="F10" s="137">
        <f t="shared" ref="F10:L10" si="1">F6/F9</f>
        <v>1.4692725924324324</v>
      </c>
      <c r="G10" s="137">
        <f t="shared" si="1"/>
        <v>1.4688487638000001</v>
      </c>
      <c r="H10" s="137">
        <f t="shared" si="1"/>
        <v>1.4314540375384615</v>
      </c>
      <c r="I10" s="137">
        <f t="shared" si="1"/>
        <v>1.4314540375384615</v>
      </c>
      <c r="J10" s="137">
        <f t="shared" si="1"/>
        <v>1.4772577695652174</v>
      </c>
      <c r="K10" s="137">
        <f t="shared" si="1"/>
        <v>2.0908879200000001</v>
      </c>
      <c r="L10" s="137">
        <f t="shared" si="1"/>
        <v>1.4934913714285714</v>
      </c>
    </row>
    <row r="11" spans="1:13" ht="15.75" thickBot="1">
      <c r="D11" t="s">
        <v>83</v>
      </c>
      <c r="E11" s="116" t="s">
        <v>84</v>
      </c>
      <c r="F11" s="116" t="s">
        <v>85</v>
      </c>
      <c r="G11" s="116" t="s">
        <v>86</v>
      </c>
      <c r="H11" s="116" t="s">
        <v>87</v>
      </c>
      <c r="I11" s="142" t="s">
        <v>114</v>
      </c>
      <c r="J11" s="116" t="s">
        <v>88</v>
      </c>
      <c r="K11" s="116" t="s">
        <v>90</v>
      </c>
      <c r="L11" s="116" t="s">
        <v>91</v>
      </c>
    </row>
    <row r="13" spans="1:13" s="114" customFormat="1">
      <c r="D13" s="114" t="s">
        <v>92</v>
      </c>
      <c r="E13" s="123">
        <f>(E6-E9)/E11</f>
        <v>3.4172557370336663E-2</v>
      </c>
      <c r="F13" s="123">
        <f>(F6-F9)/F11</f>
        <v>4.7866477146165298E-4</v>
      </c>
      <c r="G13" s="123">
        <f>(G6-G9)/G11</f>
        <v>4.8394793951279935E-5</v>
      </c>
      <c r="H13" s="123">
        <f>(H6-H9)/H11</f>
        <v>1.2273309601750543E-2</v>
      </c>
      <c r="I13" s="123">
        <f>(I6-I9)/I11</f>
        <v>3.0835087894447492E-3</v>
      </c>
      <c r="J13" s="123">
        <f>(J6-J9)/J11</f>
        <v>2.4550251032066277E-3</v>
      </c>
      <c r="K13" s="123">
        <f>(K6-K9)/K11</f>
        <v>6.8180495000000008E-2</v>
      </c>
      <c r="L13" s="123">
        <f>(L6-L9)/L11</f>
        <v>9.0906305263157905E-2</v>
      </c>
    </row>
  </sheetData>
  <pageMargins left="0.7" right="0.7" top="0.78740157499999996" bottom="0.78740157499999996" header="0.3" footer="0.3"/>
  <legacyDrawing r:id="rId1"/>
</worksheet>
</file>

<file path=xl/worksheets/sheet5.xml><?xml version="1.0" encoding="utf-8"?>
<worksheet xmlns="http://schemas.openxmlformats.org/spreadsheetml/2006/main" xmlns:r="http://schemas.openxmlformats.org/officeDocument/2006/relationships">
  <sheetPr>
    <tabColor rgb="FFFF0000"/>
  </sheetPr>
  <dimension ref="A1:M267"/>
  <sheetViews>
    <sheetView topLeftCell="A19" workbookViewId="0">
      <selection activeCell="C11" sqref="C11:G11"/>
    </sheetView>
  </sheetViews>
  <sheetFormatPr baseColWidth="10" defaultColWidth="11.5703125" defaultRowHeight="15"/>
  <cols>
    <col min="1" max="1" width="12.7109375" style="5" customWidth="1"/>
    <col min="2" max="2" width="29.140625" customWidth="1"/>
    <col min="3" max="3" width="15.7109375" style="2" customWidth="1"/>
    <col min="4" max="7" width="15.7109375" customWidth="1"/>
  </cols>
  <sheetData>
    <row r="1" spans="1:13" ht="21">
      <c r="A1"/>
      <c r="B1" s="1" t="s">
        <v>21</v>
      </c>
      <c r="C1" s="12"/>
      <c r="D1" s="13"/>
      <c r="E1" s="13"/>
      <c r="F1" s="13"/>
      <c r="G1" s="13"/>
      <c r="H1" s="13"/>
      <c r="I1" s="13"/>
    </row>
    <row r="2" spans="1:13">
      <c r="C2" s="3"/>
    </row>
    <row r="3" spans="1:13" ht="15.75" thickBot="1">
      <c r="C3" s="3"/>
    </row>
    <row r="4" spans="1:13" ht="24.75" customHeight="1">
      <c r="B4" s="14" t="s">
        <v>13</v>
      </c>
      <c r="C4" s="103" t="s">
        <v>43</v>
      </c>
      <c r="D4" s="104"/>
      <c r="E4" s="104"/>
      <c r="F4" s="104"/>
      <c r="G4" s="105"/>
    </row>
    <row r="5" spans="1:13">
      <c r="B5" s="15" t="s">
        <v>14</v>
      </c>
      <c r="C5" s="106" t="s">
        <v>97</v>
      </c>
      <c r="D5" s="107"/>
      <c r="E5" s="107"/>
      <c r="F5" s="107"/>
      <c r="G5" s="108"/>
    </row>
    <row r="6" spans="1:13">
      <c r="B6" s="15" t="s">
        <v>1</v>
      </c>
      <c r="C6" s="106" t="s">
        <v>44</v>
      </c>
      <c r="D6" s="107"/>
      <c r="E6" s="107"/>
      <c r="F6" s="107"/>
      <c r="G6" s="108"/>
    </row>
    <row r="7" spans="1:13">
      <c r="B7" s="15" t="s">
        <v>19</v>
      </c>
      <c r="C7" s="109" t="s">
        <v>45</v>
      </c>
      <c r="D7" s="107"/>
      <c r="E7" s="107"/>
      <c r="F7" s="107"/>
      <c r="G7" s="108"/>
    </row>
    <row r="8" spans="1:13" ht="24.75" customHeight="1">
      <c r="B8" s="15" t="s">
        <v>20</v>
      </c>
      <c r="C8" s="110">
        <v>43271</v>
      </c>
      <c r="D8" s="111"/>
      <c r="E8" s="112"/>
      <c r="F8" s="107"/>
      <c r="G8" s="108"/>
    </row>
    <row r="9" spans="1:13" ht="24.75" customHeight="1">
      <c r="B9" s="15" t="s">
        <v>2</v>
      </c>
      <c r="C9" s="113"/>
      <c r="D9" s="107"/>
      <c r="E9" s="107"/>
      <c r="F9" s="107"/>
      <c r="G9" s="108"/>
    </row>
    <row r="10" spans="1:13" ht="57.75" customHeight="1">
      <c r="B10" s="15" t="s">
        <v>3</v>
      </c>
      <c r="C10" s="72" t="s">
        <v>98</v>
      </c>
      <c r="D10" s="67"/>
      <c r="E10" s="67"/>
      <c r="F10" s="67"/>
      <c r="G10" s="68"/>
    </row>
    <row r="11" spans="1:13" ht="35.25" customHeight="1">
      <c r="B11" s="15" t="s">
        <v>4</v>
      </c>
      <c r="C11" s="66" t="s">
        <v>99</v>
      </c>
      <c r="D11" s="67"/>
      <c r="E11" s="67"/>
      <c r="F11" s="67"/>
      <c r="G11" s="68"/>
    </row>
    <row r="12" spans="1:13" ht="44.25" customHeight="1" thickBot="1">
      <c r="B12" s="16" t="s">
        <v>5</v>
      </c>
      <c r="C12" s="69" t="s">
        <v>59</v>
      </c>
      <c r="D12" s="70"/>
      <c r="E12" s="70"/>
      <c r="F12" s="70"/>
      <c r="G12" s="71"/>
    </row>
    <row r="13" spans="1:13" ht="15.75" customHeight="1" thickBot="1">
      <c r="B13" s="3"/>
      <c r="C13" s="3"/>
    </row>
    <row r="14" spans="1:13" ht="15.75" customHeight="1">
      <c r="B14" s="89" t="s">
        <v>100</v>
      </c>
      <c r="C14" s="124" t="s">
        <v>131</v>
      </c>
      <c r="D14" s="125"/>
      <c r="E14" s="125"/>
      <c r="F14" s="125"/>
      <c r="G14" s="125"/>
      <c r="H14" s="125"/>
      <c r="I14" s="125"/>
      <c r="J14" s="125"/>
      <c r="K14" s="125"/>
      <c r="L14" s="125"/>
      <c r="M14" s="126"/>
    </row>
    <row r="15" spans="1:13" ht="24">
      <c r="B15" s="91" t="s">
        <v>6</v>
      </c>
      <c r="C15" s="91" t="s">
        <v>117</v>
      </c>
      <c r="D15" s="78" t="s">
        <v>118</v>
      </c>
      <c r="E15" s="78" t="s">
        <v>119</v>
      </c>
      <c r="F15" s="78" t="s">
        <v>121</v>
      </c>
      <c r="G15" s="78" t="s">
        <v>122</v>
      </c>
      <c r="H15" s="78" t="s">
        <v>123</v>
      </c>
      <c r="I15" s="78" t="s">
        <v>124</v>
      </c>
      <c r="J15" s="78" t="s">
        <v>125</v>
      </c>
      <c r="K15" s="78" t="s">
        <v>126</v>
      </c>
      <c r="L15" s="78" t="s">
        <v>128</v>
      </c>
      <c r="M15" s="78" t="s">
        <v>127</v>
      </c>
    </row>
    <row r="16" spans="1:13">
      <c r="B16" s="93">
        <v>2016</v>
      </c>
      <c r="C16" s="79" t="s">
        <v>96</v>
      </c>
      <c r="D16" s="79" t="s">
        <v>96</v>
      </c>
      <c r="E16" s="79" t="s">
        <v>96</v>
      </c>
      <c r="F16" s="79" t="s">
        <v>35</v>
      </c>
      <c r="G16" s="79" t="s">
        <v>35</v>
      </c>
      <c r="H16" s="79" t="s">
        <v>96</v>
      </c>
      <c r="I16" s="79" t="s">
        <v>96</v>
      </c>
      <c r="J16" s="79" t="s">
        <v>35</v>
      </c>
      <c r="K16" s="79" t="s">
        <v>76</v>
      </c>
      <c r="L16" s="79" t="s">
        <v>76</v>
      </c>
      <c r="M16" s="79" t="s">
        <v>76</v>
      </c>
    </row>
    <row r="17" spans="1:13">
      <c r="B17" s="93">
        <v>2010</v>
      </c>
      <c r="C17" s="79"/>
      <c r="D17" s="79"/>
      <c r="E17" s="79"/>
      <c r="F17" s="79"/>
      <c r="G17" s="79"/>
      <c r="H17" s="79"/>
      <c r="I17" s="79"/>
      <c r="J17" s="80"/>
      <c r="K17" s="79"/>
      <c r="L17" s="79"/>
      <c r="M17" s="79"/>
    </row>
    <row r="18" spans="1:13">
      <c r="B18" s="93">
        <v>2005</v>
      </c>
      <c r="C18" s="79"/>
      <c r="D18" s="79"/>
      <c r="E18" s="79"/>
      <c r="F18" s="79"/>
      <c r="G18" s="79"/>
      <c r="H18" s="79"/>
      <c r="I18" s="79"/>
      <c r="J18" s="80"/>
      <c r="K18" s="79"/>
      <c r="L18" s="79"/>
      <c r="M18" s="79"/>
    </row>
    <row r="19" spans="1:13">
      <c r="A19" s="8"/>
      <c r="B19" s="95"/>
      <c r="C19" s="81"/>
      <c r="D19" s="81"/>
      <c r="E19" s="81"/>
      <c r="F19" s="81"/>
      <c r="G19" s="81"/>
      <c r="H19" s="81"/>
      <c r="I19" s="81"/>
      <c r="J19" s="81"/>
      <c r="K19" s="81"/>
      <c r="L19" s="81"/>
      <c r="M19" s="81"/>
    </row>
    <row r="20" spans="1:13">
      <c r="A20" s="6"/>
      <c r="B20" s="97" t="s">
        <v>16</v>
      </c>
      <c r="C20" s="82"/>
      <c r="D20" s="83" t="s">
        <v>9</v>
      </c>
      <c r="E20" s="81"/>
      <c r="F20" s="81"/>
      <c r="G20" s="81"/>
      <c r="H20" s="81"/>
      <c r="I20" s="81"/>
      <c r="J20" s="81"/>
      <c r="K20" s="81"/>
      <c r="L20" s="81"/>
      <c r="M20" s="81"/>
    </row>
    <row r="21" spans="1:13" ht="15.75" thickBot="1">
      <c r="B21" s="98"/>
      <c r="C21" s="99"/>
      <c r="D21" s="99"/>
      <c r="E21" s="99"/>
      <c r="F21" s="99"/>
      <c r="G21" s="99"/>
      <c r="H21" s="99"/>
      <c r="I21" s="99"/>
      <c r="J21" s="99"/>
      <c r="K21" s="99"/>
      <c r="L21" s="99"/>
      <c r="M21" s="99"/>
    </row>
    <row r="22" spans="1:13" ht="15.75" customHeight="1">
      <c r="A22" s="6"/>
      <c r="B22" s="101"/>
      <c r="C22" s="127" t="s">
        <v>132</v>
      </c>
      <c r="D22" s="125"/>
      <c r="E22" s="125"/>
      <c r="F22" s="125"/>
      <c r="G22" s="125"/>
      <c r="H22" s="125"/>
      <c r="I22" s="125"/>
      <c r="J22" s="125"/>
      <c r="K22" s="125"/>
      <c r="L22" s="125"/>
      <c r="M22" s="126"/>
    </row>
    <row r="23" spans="1:13" ht="15.75" customHeight="1">
      <c r="A23" s="7"/>
      <c r="B23" s="91" t="s">
        <v>6</v>
      </c>
      <c r="C23" s="91" t="s">
        <v>117</v>
      </c>
      <c r="D23" s="78" t="s">
        <v>118</v>
      </c>
      <c r="E23" s="78" t="s">
        <v>119</v>
      </c>
      <c r="F23" s="78" t="s">
        <v>121</v>
      </c>
      <c r="G23" s="78" t="s">
        <v>122</v>
      </c>
      <c r="H23" s="78" t="s">
        <v>123</v>
      </c>
      <c r="I23" s="78" t="s">
        <v>124</v>
      </c>
      <c r="J23" s="78" t="s">
        <v>125</v>
      </c>
      <c r="K23" s="78" t="s">
        <v>126</v>
      </c>
      <c r="L23" s="78" t="s">
        <v>128</v>
      </c>
      <c r="M23" s="78" t="s">
        <v>127</v>
      </c>
    </row>
    <row r="24" spans="1:13">
      <c r="A24" s="7"/>
      <c r="B24" s="93">
        <v>2016</v>
      </c>
      <c r="C24" s="84"/>
      <c r="D24" s="84"/>
      <c r="E24" s="84"/>
      <c r="F24" s="85"/>
      <c r="G24" s="84"/>
      <c r="H24" s="84"/>
      <c r="I24" s="84"/>
      <c r="J24" s="84"/>
      <c r="K24" s="85"/>
      <c r="L24" s="84"/>
      <c r="M24" s="84"/>
    </row>
    <row r="25" spans="1:13">
      <c r="A25" s="8"/>
      <c r="B25" s="93">
        <v>2010</v>
      </c>
      <c r="C25" s="84"/>
      <c r="D25" s="84"/>
      <c r="E25" s="84"/>
      <c r="F25" s="86"/>
      <c r="G25" s="84"/>
      <c r="H25" s="84"/>
      <c r="I25" s="84"/>
      <c r="J25" s="84"/>
      <c r="K25" s="86"/>
      <c r="L25" s="84"/>
      <c r="M25" s="84"/>
    </row>
    <row r="26" spans="1:13">
      <c r="A26" s="8"/>
      <c r="B26" s="93">
        <v>2005</v>
      </c>
      <c r="C26" s="84"/>
      <c r="D26" s="84"/>
      <c r="E26" s="84"/>
      <c r="F26" s="86"/>
      <c r="G26" s="84"/>
      <c r="H26" s="84"/>
      <c r="I26" s="84"/>
      <c r="J26" s="84"/>
      <c r="K26" s="86"/>
      <c r="L26" s="84"/>
      <c r="M26" s="84"/>
    </row>
    <row r="27" spans="1:13">
      <c r="A27" s="8"/>
      <c r="B27" s="95"/>
      <c r="C27" s="81"/>
      <c r="D27" s="81"/>
      <c r="E27" s="81"/>
      <c r="F27" s="81"/>
      <c r="G27" s="81"/>
      <c r="H27" s="81"/>
      <c r="I27" s="81"/>
      <c r="J27" s="81"/>
      <c r="K27" s="81"/>
      <c r="L27" s="81"/>
      <c r="M27" s="81"/>
    </row>
    <row r="28" spans="1:13">
      <c r="A28" s="6"/>
      <c r="B28" s="97" t="s">
        <v>15</v>
      </c>
      <c r="C28" s="82"/>
      <c r="D28" s="83" t="s">
        <v>9</v>
      </c>
      <c r="E28" s="81"/>
      <c r="F28" s="81"/>
      <c r="G28" s="81"/>
      <c r="H28" s="81"/>
      <c r="I28" s="81"/>
      <c r="J28" s="81"/>
      <c r="K28" s="81"/>
      <c r="L28" s="81"/>
      <c r="M28" s="81"/>
    </row>
    <row r="29" spans="1:13" ht="15.75" thickBot="1">
      <c r="B29" s="98"/>
      <c r="C29" s="99"/>
      <c r="D29" s="99"/>
      <c r="E29" s="99"/>
      <c r="F29" s="99"/>
      <c r="G29" s="99"/>
      <c r="H29" s="99"/>
      <c r="I29" s="99"/>
      <c r="J29" s="99"/>
      <c r="K29" s="99"/>
      <c r="L29" s="99"/>
      <c r="M29" s="99"/>
    </row>
    <row r="30" spans="1:13" ht="15.75" customHeight="1">
      <c r="A30" s="6"/>
      <c r="B30" s="139"/>
      <c r="C30" s="127" t="s">
        <v>133</v>
      </c>
      <c r="D30" s="125"/>
      <c r="E30" s="125"/>
      <c r="F30" s="125"/>
      <c r="G30" s="125"/>
      <c r="H30" s="125"/>
      <c r="I30" s="125"/>
      <c r="J30" s="125"/>
      <c r="K30" s="125"/>
      <c r="L30" s="125"/>
      <c r="M30" s="140"/>
    </row>
    <row r="31" spans="1:13" ht="15.75" customHeight="1">
      <c r="A31" s="7"/>
      <c r="B31" s="91" t="s">
        <v>6</v>
      </c>
      <c r="C31" s="91" t="s">
        <v>117</v>
      </c>
      <c r="D31" s="78" t="s">
        <v>118</v>
      </c>
      <c r="E31" s="78" t="s">
        <v>119</v>
      </c>
      <c r="F31" s="78" t="s">
        <v>121</v>
      </c>
      <c r="G31" s="78" t="s">
        <v>122</v>
      </c>
      <c r="H31" s="78" t="s">
        <v>123</v>
      </c>
      <c r="I31" s="78" t="s">
        <v>124</v>
      </c>
      <c r="J31" s="78" t="s">
        <v>125</v>
      </c>
      <c r="K31" s="78" t="s">
        <v>126</v>
      </c>
      <c r="L31" s="78" t="s">
        <v>128</v>
      </c>
      <c r="M31" s="78" t="s">
        <v>127</v>
      </c>
    </row>
    <row r="32" spans="1:13">
      <c r="A32" s="7"/>
      <c r="B32" s="93">
        <v>2016</v>
      </c>
      <c r="C32" s="134">
        <v>0.57979643759999999</v>
      </c>
      <c r="D32" s="134">
        <v>0.1816736256</v>
      </c>
      <c r="E32" s="134">
        <v>4.0353048288000008E-2</v>
      </c>
      <c r="F32" s="134">
        <v>1.0556764992000001E-2</v>
      </c>
      <c r="G32" s="134">
        <v>1.0933576992000002E-2</v>
      </c>
      <c r="H32" s="134">
        <v>0.26335809360000001</v>
      </c>
      <c r="I32" s="134">
        <v>5.6954212704000001E-3</v>
      </c>
      <c r="J32" s="134">
        <v>8.232588576000001E-5</v>
      </c>
      <c r="K32" s="134">
        <v>1.1044778400000001E-3</v>
      </c>
      <c r="L32" s="134">
        <v>1.2522551328E-2</v>
      </c>
      <c r="M32" s="131">
        <v>6.1827245971199998E-3</v>
      </c>
    </row>
    <row r="33" spans="1:13">
      <c r="A33" s="8"/>
      <c r="B33" s="93">
        <v>2010</v>
      </c>
      <c r="C33" s="87"/>
      <c r="D33" s="87"/>
      <c r="E33" s="87"/>
      <c r="F33" s="87"/>
      <c r="G33" s="87"/>
      <c r="H33" s="87"/>
      <c r="I33" s="87"/>
      <c r="J33" s="87"/>
      <c r="K33" s="87"/>
      <c r="L33" s="87"/>
      <c r="M33" s="132"/>
    </row>
    <row r="34" spans="1:13">
      <c r="A34" s="8"/>
      <c r="B34" s="93">
        <v>2005</v>
      </c>
      <c r="C34" s="87"/>
      <c r="D34" s="87"/>
      <c r="E34" s="87"/>
      <c r="F34" s="87"/>
      <c r="G34" s="87"/>
      <c r="H34" s="87"/>
      <c r="I34" s="87"/>
      <c r="J34" s="87"/>
      <c r="K34" s="87"/>
      <c r="L34" s="87"/>
      <c r="M34" s="132"/>
    </row>
    <row r="35" spans="1:13">
      <c r="A35" s="8"/>
      <c r="B35" s="95"/>
      <c r="C35" s="81"/>
      <c r="D35" s="81"/>
      <c r="E35" s="81"/>
      <c r="F35" s="81"/>
      <c r="G35" s="81"/>
      <c r="H35" s="81"/>
      <c r="I35" s="81"/>
      <c r="J35" s="81"/>
      <c r="K35" s="81"/>
      <c r="L35" s="81"/>
      <c r="M35" s="96"/>
    </row>
    <row r="36" spans="1:13">
      <c r="A36" s="6"/>
      <c r="B36" s="97" t="s">
        <v>17</v>
      </c>
      <c r="C36" s="82"/>
      <c r="D36" s="88"/>
      <c r="E36" s="81"/>
      <c r="F36" s="81"/>
      <c r="G36" s="81"/>
      <c r="H36" s="81"/>
      <c r="I36" s="81"/>
      <c r="J36" s="81"/>
      <c r="K36" s="81"/>
      <c r="L36" s="81"/>
      <c r="M36" s="96"/>
    </row>
    <row r="37" spans="1:13">
      <c r="B37" s="95"/>
      <c r="C37" s="81"/>
      <c r="D37" s="81"/>
      <c r="E37" s="81"/>
      <c r="F37" s="81"/>
      <c r="G37" s="81"/>
      <c r="H37" s="81"/>
      <c r="I37" s="81"/>
      <c r="J37" s="81"/>
      <c r="K37" s="81"/>
      <c r="L37" s="81"/>
      <c r="M37" s="96"/>
    </row>
    <row r="38" spans="1:13" ht="15.75" thickBot="1">
      <c r="A38" s="6"/>
      <c r="B38" s="98"/>
      <c r="C38" s="99"/>
      <c r="D38" s="99"/>
      <c r="E38" s="99"/>
      <c r="F38" s="99"/>
      <c r="G38" s="99"/>
      <c r="H38" s="99"/>
      <c r="I38" s="99"/>
      <c r="J38" s="99"/>
      <c r="K38" s="99"/>
      <c r="L38" s="99"/>
      <c r="M38" s="100"/>
    </row>
    <row r="39" spans="1:13">
      <c r="B39" s="3"/>
      <c r="C39" s="3"/>
      <c r="D39" s="3"/>
      <c r="E39" s="3"/>
      <c r="F39" s="3"/>
    </row>
    <row r="41" spans="1:13">
      <c r="B41" s="3"/>
      <c r="C41" s="3"/>
      <c r="D41" s="3"/>
      <c r="E41" s="3"/>
      <c r="F41" s="3"/>
    </row>
    <row r="42" spans="1:13">
      <c r="B42" s="3"/>
      <c r="C42"/>
      <c r="E42" s="3"/>
      <c r="F42" s="3"/>
    </row>
    <row r="43" spans="1:13">
      <c r="C43"/>
    </row>
    <row r="44" spans="1:13">
      <c r="C44"/>
    </row>
    <row r="45" spans="1:13">
      <c r="B45" s="138"/>
      <c r="C45" s="138"/>
      <c r="D45" s="138"/>
      <c r="E45" s="138"/>
      <c r="F45" s="138"/>
      <c r="G45" s="138"/>
      <c r="H45" s="138"/>
      <c r="I45" s="138"/>
      <c r="J45" s="138"/>
      <c r="K45" s="138"/>
      <c r="L45" s="138"/>
    </row>
    <row r="46" spans="1:13">
      <c r="C46"/>
    </row>
    <row r="47" spans="1:13">
      <c r="C47"/>
    </row>
    <row r="48" spans="1:13">
      <c r="C48"/>
    </row>
    <row r="49" spans="3:3">
      <c r="C49"/>
    </row>
    <row r="50" spans="3:3">
      <c r="C50"/>
    </row>
    <row r="51" spans="3:3">
      <c r="C51"/>
    </row>
    <row r="52" spans="3:3">
      <c r="C52"/>
    </row>
    <row r="53" spans="3:3">
      <c r="C53"/>
    </row>
    <row r="54" spans="3:3">
      <c r="C54"/>
    </row>
    <row r="55" spans="3:3">
      <c r="C55"/>
    </row>
    <row r="56" spans="3:3">
      <c r="C56"/>
    </row>
    <row r="57" spans="3:3">
      <c r="C57"/>
    </row>
    <row r="58" spans="3:3">
      <c r="C58"/>
    </row>
    <row r="59" spans="3:3">
      <c r="C59"/>
    </row>
    <row r="60" spans="3:3">
      <c r="C60"/>
    </row>
    <row r="61" spans="3:3">
      <c r="C61"/>
    </row>
    <row r="62" spans="3:3">
      <c r="C62"/>
    </row>
    <row r="63" spans="3:3">
      <c r="C63"/>
    </row>
    <row r="64" spans="3:3">
      <c r="C64"/>
    </row>
    <row r="65" spans="3:3">
      <c r="C65"/>
    </row>
    <row r="66" spans="3:3">
      <c r="C66"/>
    </row>
    <row r="67" spans="3:3">
      <c r="C67"/>
    </row>
    <row r="68" spans="3:3">
      <c r="C68"/>
    </row>
    <row r="69" spans="3:3">
      <c r="C69"/>
    </row>
    <row r="70" spans="3:3">
      <c r="C70"/>
    </row>
    <row r="71" spans="3:3">
      <c r="C71"/>
    </row>
    <row r="72" spans="3:3">
      <c r="C72"/>
    </row>
    <row r="73" spans="3:3">
      <c r="C73"/>
    </row>
    <row r="74" spans="3:3">
      <c r="C74"/>
    </row>
    <row r="75" spans="3:3">
      <c r="C75"/>
    </row>
    <row r="76" spans="3:3">
      <c r="C76"/>
    </row>
    <row r="77" spans="3:3">
      <c r="C77"/>
    </row>
    <row r="78" spans="3:3">
      <c r="C78"/>
    </row>
    <row r="79" spans="3:3">
      <c r="C79"/>
    </row>
    <row r="80" spans="3:3">
      <c r="C80"/>
    </row>
    <row r="81" spans="3:3">
      <c r="C81"/>
    </row>
    <row r="82" spans="3:3">
      <c r="C82"/>
    </row>
    <row r="83" spans="3:3">
      <c r="C83"/>
    </row>
    <row r="84" spans="3:3">
      <c r="C84"/>
    </row>
    <row r="85" spans="3:3">
      <c r="C85"/>
    </row>
    <row r="86" spans="3:3">
      <c r="C86"/>
    </row>
    <row r="87" spans="3:3">
      <c r="C87"/>
    </row>
    <row r="88" spans="3:3">
      <c r="C88"/>
    </row>
    <row r="89" spans="3:3">
      <c r="C89"/>
    </row>
    <row r="90" spans="3:3">
      <c r="C90"/>
    </row>
    <row r="91" spans="3:3">
      <c r="C91"/>
    </row>
    <row r="92" spans="3:3">
      <c r="C92"/>
    </row>
    <row r="93" spans="3:3">
      <c r="C93"/>
    </row>
    <row r="94" spans="3:3">
      <c r="C94"/>
    </row>
    <row r="95" spans="3:3">
      <c r="C95"/>
    </row>
    <row r="96" spans="3:3">
      <c r="C96"/>
    </row>
    <row r="97" spans="3:3">
      <c r="C97"/>
    </row>
    <row r="98" spans="3:3">
      <c r="C98"/>
    </row>
    <row r="99" spans="3:3">
      <c r="C99"/>
    </row>
    <row r="100" spans="3:3">
      <c r="C100"/>
    </row>
    <row r="101" spans="3:3">
      <c r="C101"/>
    </row>
    <row r="102" spans="3:3">
      <c r="C102"/>
    </row>
    <row r="103" spans="3:3">
      <c r="C103"/>
    </row>
    <row r="104" spans="3:3">
      <c r="C104"/>
    </row>
    <row r="105" spans="3:3">
      <c r="C105"/>
    </row>
    <row r="106" spans="3:3">
      <c r="C106"/>
    </row>
    <row r="107" spans="3:3">
      <c r="C107"/>
    </row>
    <row r="108" spans="3:3">
      <c r="C108"/>
    </row>
    <row r="109" spans="3:3">
      <c r="C109"/>
    </row>
    <row r="110" spans="3:3">
      <c r="C110"/>
    </row>
    <row r="111" spans="3:3">
      <c r="C111"/>
    </row>
    <row r="112" spans="3:3">
      <c r="C112"/>
    </row>
    <row r="113" spans="3:3">
      <c r="C113"/>
    </row>
    <row r="114" spans="3:3">
      <c r="C114"/>
    </row>
    <row r="115" spans="3:3">
      <c r="C115"/>
    </row>
    <row r="116" spans="3:3">
      <c r="C116"/>
    </row>
    <row r="117" spans="3:3">
      <c r="C117"/>
    </row>
    <row r="118" spans="3:3">
      <c r="C118"/>
    </row>
    <row r="119" spans="3:3">
      <c r="C119"/>
    </row>
    <row r="120" spans="3:3">
      <c r="C120"/>
    </row>
    <row r="121" spans="3:3">
      <c r="C121"/>
    </row>
    <row r="122" spans="3:3">
      <c r="C122"/>
    </row>
    <row r="123" spans="3:3">
      <c r="C123"/>
    </row>
    <row r="124" spans="3:3">
      <c r="C124"/>
    </row>
    <row r="125" spans="3:3">
      <c r="C125"/>
    </row>
    <row r="126" spans="3:3">
      <c r="C126"/>
    </row>
    <row r="127" spans="3:3">
      <c r="C127"/>
    </row>
    <row r="128" spans="3:3">
      <c r="C128"/>
    </row>
    <row r="129" spans="3:3">
      <c r="C129"/>
    </row>
    <row r="130" spans="3:3">
      <c r="C130"/>
    </row>
    <row r="131" spans="3:3">
      <c r="C131"/>
    </row>
    <row r="132" spans="3:3">
      <c r="C132"/>
    </row>
    <row r="133" spans="3:3">
      <c r="C133"/>
    </row>
    <row r="134" spans="3:3">
      <c r="C134"/>
    </row>
    <row r="135" spans="3:3">
      <c r="C135"/>
    </row>
    <row r="136" spans="3:3">
      <c r="C136"/>
    </row>
    <row r="137" spans="3:3">
      <c r="C137"/>
    </row>
    <row r="138" spans="3:3">
      <c r="C138"/>
    </row>
    <row r="139" spans="3:3">
      <c r="C139"/>
    </row>
    <row r="140" spans="3:3">
      <c r="C140"/>
    </row>
    <row r="141" spans="3:3">
      <c r="C141"/>
    </row>
    <row r="142" spans="3:3">
      <c r="C142"/>
    </row>
    <row r="143" spans="3:3">
      <c r="C143"/>
    </row>
    <row r="144" spans="3:3">
      <c r="C144"/>
    </row>
    <row r="145" spans="3:3">
      <c r="C145"/>
    </row>
    <row r="146" spans="3:3">
      <c r="C146"/>
    </row>
    <row r="147" spans="3:3">
      <c r="C147"/>
    </row>
    <row r="148" spans="3:3">
      <c r="C148"/>
    </row>
    <row r="149" spans="3:3">
      <c r="C149"/>
    </row>
    <row r="150" spans="3:3">
      <c r="C150"/>
    </row>
    <row r="151" spans="3:3">
      <c r="C151"/>
    </row>
    <row r="152" spans="3:3">
      <c r="C152"/>
    </row>
    <row r="153" spans="3:3">
      <c r="C153"/>
    </row>
    <row r="154" spans="3:3">
      <c r="C154"/>
    </row>
    <row r="155" spans="3:3">
      <c r="C155"/>
    </row>
    <row r="156" spans="3:3">
      <c r="C156"/>
    </row>
    <row r="157" spans="3:3">
      <c r="C157"/>
    </row>
    <row r="158" spans="3:3">
      <c r="C158"/>
    </row>
    <row r="159" spans="3:3">
      <c r="C159"/>
    </row>
    <row r="160" spans="3:3">
      <c r="C160"/>
    </row>
    <row r="161" spans="3:3">
      <c r="C161"/>
    </row>
    <row r="162" spans="3:3">
      <c r="C162"/>
    </row>
    <row r="163" spans="3:3">
      <c r="C163"/>
    </row>
    <row r="164" spans="3:3">
      <c r="C164"/>
    </row>
    <row r="165" spans="3:3">
      <c r="C165"/>
    </row>
    <row r="166" spans="3:3">
      <c r="C166"/>
    </row>
    <row r="167" spans="3:3">
      <c r="C167"/>
    </row>
    <row r="168" spans="3:3">
      <c r="C168"/>
    </row>
    <row r="169" spans="3:3">
      <c r="C169"/>
    </row>
    <row r="170" spans="3:3">
      <c r="C170"/>
    </row>
    <row r="171" spans="3:3">
      <c r="C171"/>
    </row>
    <row r="172" spans="3:3">
      <c r="C172"/>
    </row>
    <row r="173" spans="3:3">
      <c r="C173"/>
    </row>
    <row r="174" spans="3:3">
      <c r="C174"/>
    </row>
    <row r="175" spans="3:3">
      <c r="C175"/>
    </row>
    <row r="176" spans="3:3">
      <c r="C176"/>
    </row>
    <row r="177" spans="3:3">
      <c r="C177"/>
    </row>
    <row r="178" spans="3:3">
      <c r="C178"/>
    </row>
    <row r="179" spans="3:3">
      <c r="C179"/>
    </row>
    <row r="180" spans="3:3">
      <c r="C180"/>
    </row>
    <row r="181" spans="3:3">
      <c r="C181"/>
    </row>
    <row r="182" spans="3:3">
      <c r="C182"/>
    </row>
    <row r="183" spans="3:3">
      <c r="C183"/>
    </row>
    <row r="184" spans="3:3">
      <c r="C184"/>
    </row>
    <row r="185" spans="3:3">
      <c r="C185"/>
    </row>
    <row r="186" spans="3:3">
      <c r="C186"/>
    </row>
    <row r="187" spans="3:3">
      <c r="C187"/>
    </row>
    <row r="188" spans="3:3">
      <c r="C188"/>
    </row>
    <row r="189" spans="3:3">
      <c r="C189"/>
    </row>
    <row r="190" spans="3:3">
      <c r="C190"/>
    </row>
    <row r="191" spans="3:3">
      <c r="C191"/>
    </row>
    <row r="192" spans="3:3">
      <c r="C192"/>
    </row>
    <row r="193" spans="3:3">
      <c r="C193"/>
    </row>
    <row r="194" spans="3:3">
      <c r="C194"/>
    </row>
    <row r="195" spans="3:3">
      <c r="C195"/>
    </row>
    <row r="196" spans="3:3">
      <c r="C196"/>
    </row>
    <row r="197" spans="3:3">
      <c r="C197"/>
    </row>
    <row r="198" spans="3:3">
      <c r="C198"/>
    </row>
    <row r="199" spans="3:3">
      <c r="C199"/>
    </row>
    <row r="200" spans="3:3">
      <c r="C200"/>
    </row>
    <row r="201" spans="3:3">
      <c r="C201"/>
    </row>
    <row r="202" spans="3:3">
      <c r="C202"/>
    </row>
    <row r="203" spans="3:3">
      <c r="C203"/>
    </row>
    <row r="204" spans="3:3">
      <c r="C204"/>
    </row>
    <row r="205" spans="3:3">
      <c r="C205"/>
    </row>
    <row r="206" spans="3:3">
      <c r="C206"/>
    </row>
    <row r="207" spans="3:3">
      <c r="C207"/>
    </row>
    <row r="208" spans="3:3">
      <c r="C208"/>
    </row>
    <row r="209" spans="3:3">
      <c r="C209"/>
    </row>
    <row r="210" spans="3:3">
      <c r="C210"/>
    </row>
    <row r="211" spans="3:3">
      <c r="C211"/>
    </row>
    <row r="212" spans="3:3">
      <c r="C212"/>
    </row>
    <row r="213" spans="3:3">
      <c r="C213"/>
    </row>
    <row r="214" spans="3:3">
      <c r="C214"/>
    </row>
    <row r="215" spans="3:3">
      <c r="C215"/>
    </row>
    <row r="216" spans="3:3">
      <c r="C216"/>
    </row>
    <row r="217" spans="3:3">
      <c r="C217"/>
    </row>
    <row r="218" spans="3:3">
      <c r="C218"/>
    </row>
    <row r="219" spans="3:3">
      <c r="C219"/>
    </row>
    <row r="220" spans="3:3">
      <c r="C220"/>
    </row>
    <row r="221" spans="3:3">
      <c r="C221"/>
    </row>
    <row r="222" spans="3:3">
      <c r="C222"/>
    </row>
    <row r="223" spans="3:3">
      <c r="C223"/>
    </row>
    <row r="224" spans="3:3">
      <c r="C224"/>
    </row>
    <row r="225" spans="3:3">
      <c r="C225"/>
    </row>
    <row r="226" spans="3:3">
      <c r="C226"/>
    </row>
    <row r="227" spans="3:3">
      <c r="C227"/>
    </row>
    <row r="228" spans="3:3">
      <c r="C228"/>
    </row>
    <row r="229" spans="3:3">
      <c r="C229"/>
    </row>
    <row r="230" spans="3:3">
      <c r="C230"/>
    </row>
    <row r="231" spans="3:3">
      <c r="C231"/>
    </row>
    <row r="232" spans="3:3">
      <c r="C232"/>
    </row>
    <row r="233" spans="3:3">
      <c r="C233"/>
    </row>
    <row r="234" spans="3:3">
      <c r="C234"/>
    </row>
    <row r="235" spans="3:3">
      <c r="C235"/>
    </row>
    <row r="236" spans="3:3">
      <c r="C236"/>
    </row>
    <row r="237" spans="3:3">
      <c r="C237"/>
    </row>
    <row r="238" spans="3:3">
      <c r="C238"/>
    </row>
    <row r="239" spans="3:3">
      <c r="C239"/>
    </row>
    <row r="240" spans="3:3">
      <c r="C240"/>
    </row>
    <row r="241" spans="3:3">
      <c r="C241"/>
    </row>
    <row r="242" spans="3:3">
      <c r="C242"/>
    </row>
    <row r="243" spans="3:3">
      <c r="C243"/>
    </row>
    <row r="244" spans="3:3">
      <c r="C244"/>
    </row>
    <row r="245" spans="3:3">
      <c r="C245"/>
    </row>
    <row r="246" spans="3:3">
      <c r="C246"/>
    </row>
    <row r="247" spans="3:3">
      <c r="C247"/>
    </row>
    <row r="248" spans="3:3">
      <c r="C248"/>
    </row>
    <row r="249" spans="3:3">
      <c r="C249"/>
    </row>
    <row r="250" spans="3:3">
      <c r="C250"/>
    </row>
    <row r="251" spans="3:3">
      <c r="C251"/>
    </row>
    <row r="252" spans="3:3">
      <c r="C252"/>
    </row>
    <row r="253" spans="3:3">
      <c r="C253"/>
    </row>
    <row r="254" spans="3:3">
      <c r="C254"/>
    </row>
    <row r="255" spans="3:3">
      <c r="C255"/>
    </row>
    <row r="256" spans="3:3">
      <c r="C256"/>
    </row>
    <row r="257" spans="3:3">
      <c r="C257"/>
    </row>
    <row r="258" spans="3:3">
      <c r="C258"/>
    </row>
    <row r="259" spans="3:3">
      <c r="C259"/>
    </row>
    <row r="260" spans="3:3">
      <c r="C260"/>
    </row>
    <row r="261" spans="3:3">
      <c r="C261"/>
    </row>
    <row r="262" spans="3:3">
      <c r="C262"/>
    </row>
    <row r="263" spans="3:3">
      <c r="C263"/>
    </row>
    <row r="264" spans="3:3">
      <c r="C264"/>
    </row>
    <row r="265" spans="3:3">
      <c r="C265"/>
    </row>
    <row r="266" spans="3:3">
      <c r="C266"/>
    </row>
    <row r="267" spans="3:3">
      <c r="C267"/>
    </row>
  </sheetData>
  <mergeCells count="6">
    <mergeCell ref="C10:G10"/>
    <mergeCell ref="C11:G11"/>
    <mergeCell ref="C12:G12"/>
    <mergeCell ref="C14:M14"/>
    <mergeCell ref="C22:M22"/>
    <mergeCell ref="C30:M30"/>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P14"/>
  <sheetViews>
    <sheetView topLeftCell="A7" workbookViewId="0">
      <selection activeCell="G16" sqref="G16"/>
    </sheetView>
  </sheetViews>
  <sheetFormatPr baseColWidth="10" defaultRowHeight="15"/>
  <cols>
    <col min="2" max="2" width="19.7109375" customWidth="1"/>
    <col min="14" max="14" width="18.42578125" customWidth="1"/>
    <col min="15" max="15" width="12.5703125" customWidth="1"/>
  </cols>
  <sheetData>
    <row r="1" spans="1:16">
      <c r="A1" s="13" t="s">
        <v>60</v>
      </c>
      <c r="B1" s="13"/>
      <c r="C1" s="13"/>
      <c r="E1" s="73" t="s">
        <v>46</v>
      </c>
      <c r="F1" s="73"/>
      <c r="G1" s="73"/>
    </row>
    <row r="2" spans="1:16">
      <c r="A2" s="74"/>
      <c r="B2" s="74" t="s">
        <v>101</v>
      </c>
      <c r="C2" s="74" t="s">
        <v>47</v>
      </c>
      <c r="E2" s="75" t="s">
        <v>48</v>
      </c>
      <c r="F2" s="75" t="s">
        <v>49</v>
      </c>
      <c r="G2" s="75" t="s">
        <v>50</v>
      </c>
      <c r="H2" s="75" t="s">
        <v>52</v>
      </c>
      <c r="I2" s="75" t="s">
        <v>61</v>
      </c>
      <c r="J2" s="75" t="s">
        <v>62</v>
      </c>
      <c r="K2" s="75" t="s">
        <v>63</v>
      </c>
      <c r="L2" s="75" t="s">
        <v>64</v>
      </c>
      <c r="M2" s="75" t="s">
        <v>65</v>
      </c>
      <c r="N2" s="75" t="s">
        <v>66</v>
      </c>
      <c r="O2" s="75" t="s">
        <v>95</v>
      </c>
    </row>
    <row r="3" spans="1:16">
      <c r="A3" s="74" t="s">
        <v>93</v>
      </c>
      <c r="B3" s="74">
        <v>1</v>
      </c>
      <c r="C3" s="74">
        <f>B3*41.868</f>
        <v>41.868000000000002</v>
      </c>
      <c r="E3" s="75">
        <v>173</v>
      </c>
      <c r="F3" s="75">
        <v>88.8</v>
      </c>
      <c r="G3" s="75">
        <v>840</v>
      </c>
      <c r="H3" s="75">
        <v>108</v>
      </c>
      <c r="I3" s="75">
        <v>117</v>
      </c>
      <c r="J3" s="75">
        <v>931</v>
      </c>
      <c r="K3" s="75">
        <v>134</v>
      </c>
      <c r="L3" s="75">
        <v>1.8</v>
      </c>
      <c r="M3" s="75">
        <v>7.9</v>
      </c>
      <c r="N3" s="75">
        <v>203</v>
      </c>
      <c r="O3" s="75">
        <f>45.5+58.9+23.7+18.5</f>
        <v>146.6</v>
      </c>
      <c r="P3" t="s">
        <v>102</v>
      </c>
    </row>
    <row r="4" spans="1:16">
      <c r="A4" s="74" t="s">
        <v>53</v>
      </c>
      <c r="B4" s="74">
        <f>0.6+184.2</f>
        <v>184.79999999999998</v>
      </c>
      <c r="C4" s="74">
        <f>B4*41.868</f>
        <v>7737.2064</v>
      </c>
      <c r="E4" s="75">
        <v>74</v>
      </c>
      <c r="F4" s="75">
        <v>23</v>
      </c>
      <c r="G4" s="75">
        <v>0.67</v>
      </c>
      <c r="H4" s="75">
        <v>0.78</v>
      </c>
      <c r="I4" s="75">
        <v>0.78</v>
      </c>
      <c r="J4" s="75">
        <v>29</v>
      </c>
      <c r="K4" s="75">
        <v>1.0999999999999999E-2</v>
      </c>
      <c r="L4" s="75">
        <v>8.9999999999999998E-4</v>
      </c>
      <c r="M4" s="75">
        <v>0.1</v>
      </c>
      <c r="N4" s="75">
        <v>0.52</v>
      </c>
      <c r="O4" s="75">
        <f>(0.72+2.9+1.1+1.08)/1000</f>
        <v>5.8000000000000005E-3</v>
      </c>
      <c r="P4" t="s">
        <v>94</v>
      </c>
    </row>
    <row r="6" spans="1:16" s="114" customFormat="1">
      <c r="E6" s="115" t="s">
        <v>56</v>
      </c>
      <c r="F6" s="115" t="s">
        <v>56</v>
      </c>
      <c r="G6" s="115" t="s">
        <v>56</v>
      </c>
      <c r="H6" s="115" t="s">
        <v>56</v>
      </c>
      <c r="I6" s="115" t="s">
        <v>56</v>
      </c>
      <c r="J6" s="115" t="s">
        <v>56</v>
      </c>
      <c r="K6" s="115" t="s">
        <v>68</v>
      </c>
      <c r="L6" s="115" t="s">
        <v>68</v>
      </c>
      <c r="M6" s="115" t="s">
        <v>68</v>
      </c>
      <c r="N6" s="115" t="s">
        <v>69</v>
      </c>
      <c r="O6" s="115" t="s">
        <v>68</v>
      </c>
    </row>
    <row r="7" spans="1:16">
      <c r="D7" s="76" t="s">
        <v>55</v>
      </c>
      <c r="E7" s="115">
        <f>($C$4*E4+$C3*E3)/1000000</f>
        <v>0.57979643759999999</v>
      </c>
      <c r="F7" s="115">
        <f t="shared" ref="F7:O7" si="0">($C$4*F4+$C3*F3)/1000000</f>
        <v>0.1816736256</v>
      </c>
      <c r="G7" s="115">
        <f t="shared" si="0"/>
        <v>4.0353048288000008E-2</v>
      </c>
      <c r="H7" s="115">
        <f t="shared" si="0"/>
        <v>1.0556764992000001E-2</v>
      </c>
      <c r="I7" s="115">
        <f t="shared" si="0"/>
        <v>1.0933576992000002E-2</v>
      </c>
      <c r="J7" s="115">
        <f t="shared" si="0"/>
        <v>0.26335809360000001</v>
      </c>
      <c r="K7" s="115">
        <f t="shared" si="0"/>
        <v>5.6954212704000001E-3</v>
      </c>
      <c r="L7" s="115">
        <f t="shared" si="0"/>
        <v>8.232588576000001E-5</v>
      </c>
      <c r="M7" s="115">
        <f t="shared" si="0"/>
        <v>1.1044778400000001E-3</v>
      </c>
      <c r="N7" s="115">
        <f t="shared" si="0"/>
        <v>1.2522551328E-2</v>
      </c>
      <c r="O7" s="115">
        <f t="shared" si="0"/>
        <v>6.1827245971199998E-3</v>
      </c>
    </row>
    <row r="9" spans="1:16">
      <c r="D9" t="s">
        <v>82</v>
      </c>
      <c r="E9" s="119" t="s">
        <v>70</v>
      </c>
      <c r="F9" s="119" t="s">
        <v>56</v>
      </c>
      <c r="G9" s="119" t="s">
        <v>70</v>
      </c>
      <c r="H9" s="119" t="s">
        <v>56</v>
      </c>
      <c r="I9" s="119" t="s">
        <v>56</v>
      </c>
      <c r="J9" s="119" t="s">
        <v>56</v>
      </c>
      <c r="K9" s="119" t="s">
        <v>68</v>
      </c>
      <c r="L9" s="119" t="s">
        <v>68</v>
      </c>
      <c r="M9" s="119" t="s">
        <v>68</v>
      </c>
      <c r="N9" s="119" t="s">
        <v>71</v>
      </c>
      <c r="O9" s="119" t="s">
        <v>68</v>
      </c>
    </row>
    <row r="10" spans="1:16">
      <c r="C10" s="77"/>
      <c r="E10" s="120" t="s">
        <v>96</v>
      </c>
      <c r="F10" s="120" t="s">
        <v>96</v>
      </c>
      <c r="G10" s="120" t="s">
        <v>96</v>
      </c>
      <c r="H10" s="120" t="s">
        <v>96</v>
      </c>
      <c r="I10" s="120" t="s">
        <v>96</v>
      </c>
      <c r="J10" s="120" t="s">
        <v>96</v>
      </c>
      <c r="K10" s="120" t="s">
        <v>96</v>
      </c>
      <c r="L10" s="120" t="s">
        <v>96</v>
      </c>
      <c r="M10" s="120" t="s">
        <v>96</v>
      </c>
      <c r="N10" s="120" t="s">
        <v>96</v>
      </c>
      <c r="O10" s="120" t="s">
        <v>96</v>
      </c>
    </row>
    <row r="11" spans="1:16" ht="15.75" thickBot="1">
      <c r="C11" s="77"/>
      <c r="E11" s="118"/>
      <c r="F11" s="118"/>
      <c r="G11" s="118"/>
      <c r="H11" s="118"/>
      <c r="I11" s="118"/>
      <c r="J11" s="118"/>
      <c r="K11" s="118"/>
      <c r="L11" s="118"/>
      <c r="M11" s="118"/>
      <c r="N11" s="118"/>
    </row>
    <row r="12" spans="1:16" ht="15.75" thickBot="1">
      <c r="D12" t="s">
        <v>83</v>
      </c>
      <c r="E12" s="116" t="s">
        <v>84</v>
      </c>
      <c r="F12" s="116" t="s">
        <v>85</v>
      </c>
      <c r="G12" s="116" t="s">
        <v>86</v>
      </c>
      <c r="H12" s="116" t="s">
        <v>87</v>
      </c>
      <c r="I12" s="142" t="s">
        <v>114</v>
      </c>
      <c r="J12" s="116" t="s">
        <v>88</v>
      </c>
      <c r="K12" s="142" t="s">
        <v>115</v>
      </c>
      <c r="L12" s="116" t="s">
        <v>89</v>
      </c>
      <c r="M12" s="116" t="s">
        <v>90</v>
      </c>
      <c r="N12" s="116" t="s">
        <v>91</v>
      </c>
      <c r="O12" s="116" t="s">
        <v>79</v>
      </c>
    </row>
    <row r="14" spans="1:16">
      <c r="D14" t="s">
        <v>92</v>
      </c>
      <c r="E14" s="117">
        <f>E7/E12</f>
        <v>3.2972954822565972E-2</v>
      </c>
      <c r="F14" s="117">
        <f>F7/F12</f>
        <v>5.0083703368804097E-3</v>
      </c>
      <c r="G14" s="117">
        <f>G7/G12</f>
        <v>1.0413152427745666E-3</v>
      </c>
      <c r="H14" s="117">
        <f>H7/H12</f>
        <v>2.3100142214442013E-2</v>
      </c>
      <c r="I14" s="117">
        <f>I7/I12</f>
        <v>6.0107625024738882E-3</v>
      </c>
      <c r="J14" s="117">
        <f>J7/J12</f>
        <v>2.4542032224696905E-3</v>
      </c>
      <c r="K14" s="117">
        <f>K7/K12</f>
        <v>4.7147527072847681E-3</v>
      </c>
      <c r="L14" s="117">
        <f>L7/L12</f>
        <v>1.3720980960000002E-2</v>
      </c>
      <c r="M14" s="117">
        <f>M7/M12</f>
        <v>6.902986500000001E-2</v>
      </c>
      <c r="N14" s="117">
        <f>N7/N12</f>
        <v>0.32954082442105265</v>
      </c>
      <c r="O14" s="117"/>
    </row>
  </sheetData>
  <pageMargins left="0.7" right="0.7" top="0.78740157499999996" bottom="0.78740157499999996" header="0.3" footer="0.3"/>
  <drawing r:id="rId1"/>
  <legacyDrawing r:id="rId2"/>
</worksheet>
</file>

<file path=xl/worksheets/sheet7.xml><?xml version="1.0" encoding="utf-8"?>
<worksheet xmlns="http://schemas.openxmlformats.org/spreadsheetml/2006/main" xmlns:r="http://schemas.openxmlformats.org/officeDocument/2006/relationships">
  <sheetPr>
    <tabColor rgb="FFFF0000"/>
  </sheetPr>
  <dimension ref="A1:P267"/>
  <sheetViews>
    <sheetView tabSelected="1" workbookViewId="0">
      <selection activeCell="H10" sqref="H10"/>
    </sheetView>
  </sheetViews>
  <sheetFormatPr baseColWidth="10" defaultColWidth="11.5703125" defaultRowHeight="15"/>
  <cols>
    <col min="1" max="1" width="12.7109375" style="5" customWidth="1"/>
    <col min="2" max="2" width="29.140625" customWidth="1"/>
    <col min="3" max="3" width="15.7109375" style="2" customWidth="1"/>
    <col min="4" max="7" width="15.7109375" customWidth="1"/>
  </cols>
  <sheetData>
    <row r="1" spans="1:16" ht="21">
      <c r="A1"/>
      <c r="B1" s="1" t="s">
        <v>21</v>
      </c>
      <c r="C1" s="12"/>
      <c r="D1" s="13"/>
      <c r="E1" s="13"/>
      <c r="F1" s="13"/>
      <c r="G1" s="13"/>
      <c r="H1" s="13"/>
      <c r="I1" s="13"/>
    </row>
    <row r="2" spans="1:16">
      <c r="C2" s="3"/>
    </row>
    <row r="3" spans="1:16" ht="15.75" thickBot="1">
      <c r="C3" s="3"/>
    </row>
    <row r="4" spans="1:16" ht="24.75" customHeight="1">
      <c r="B4" s="14" t="s">
        <v>13</v>
      </c>
      <c r="C4" s="103" t="s">
        <v>43</v>
      </c>
      <c r="D4" s="104"/>
      <c r="E4" s="104"/>
      <c r="F4" s="104"/>
      <c r="G4" s="105"/>
    </row>
    <row r="5" spans="1:16">
      <c r="B5" s="15" t="s">
        <v>14</v>
      </c>
      <c r="C5" s="106" t="s">
        <v>136</v>
      </c>
      <c r="D5" s="107"/>
      <c r="E5" s="107"/>
      <c r="F5" s="107"/>
      <c r="G5" s="108"/>
    </row>
    <row r="6" spans="1:16">
      <c r="B6" s="15" t="s">
        <v>1</v>
      </c>
      <c r="C6" s="106" t="s">
        <v>44</v>
      </c>
      <c r="D6" s="107"/>
      <c r="E6" s="107"/>
      <c r="F6" s="107"/>
      <c r="G6" s="108"/>
    </row>
    <row r="7" spans="1:16">
      <c r="B7" s="15" t="s">
        <v>19</v>
      </c>
      <c r="C7" s="109" t="s">
        <v>45</v>
      </c>
      <c r="D7" s="107"/>
      <c r="E7" s="107"/>
      <c r="F7" s="107"/>
      <c r="G7" s="108"/>
    </row>
    <row r="8" spans="1:16" ht="24.75" customHeight="1">
      <c r="B8" s="15" t="s">
        <v>20</v>
      </c>
      <c r="C8" s="110">
        <v>43271</v>
      </c>
      <c r="D8" s="111"/>
      <c r="E8" s="112"/>
      <c r="F8" s="107"/>
      <c r="G8" s="108"/>
    </row>
    <row r="9" spans="1:16" ht="24.75" customHeight="1">
      <c r="B9" s="15" t="s">
        <v>2</v>
      </c>
      <c r="C9" s="113"/>
      <c r="D9" s="107"/>
      <c r="E9" s="107"/>
      <c r="F9" s="107"/>
      <c r="G9" s="108"/>
    </row>
    <row r="10" spans="1:16" ht="83.25" customHeight="1">
      <c r="B10" s="15" t="s">
        <v>3</v>
      </c>
      <c r="C10" s="72" t="s">
        <v>139</v>
      </c>
      <c r="D10" s="67"/>
      <c r="E10" s="67"/>
      <c r="F10" s="67"/>
      <c r="G10" s="68"/>
    </row>
    <row r="11" spans="1:16" ht="35.25" customHeight="1">
      <c r="B11" s="15" t="s">
        <v>4</v>
      </c>
      <c r="C11" s="66" t="s">
        <v>137</v>
      </c>
      <c r="D11" s="67"/>
      <c r="E11" s="67"/>
      <c r="F11" s="67"/>
      <c r="G11" s="68"/>
    </row>
    <row r="12" spans="1:16" ht="44.25" customHeight="1" thickBot="1">
      <c r="B12" s="16" t="s">
        <v>5</v>
      </c>
      <c r="C12" s="69" t="s">
        <v>59</v>
      </c>
      <c r="D12" s="70"/>
      <c r="E12" s="70"/>
      <c r="F12" s="70"/>
      <c r="G12" s="71"/>
    </row>
    <row r="13" spans="1:16" ht="15.75" customHeight="1" thickBot="1">
      <c r="B13" s="3"/>
      <c r="C13" s="3"/>
    </row>
    <row r="14" spans="1:16" ht="15.75" customHeight="1">
      <c r="B14" s="156" t="s">
        <v>138</v>
      </c>
      <c r="C14" s="157" t="s">
        <v>131</v>
      </c>
      <c r="D14" s="158"/>
      <c r="E14" s="158"/>
      <c r="F14" s="158"/>
      <c r="G14" s="158"/>
      <c r="H14" s="129"/>
      <c r="I14" s="129"/>
      <c r="J14" s="129"/>
      <c r="K14" s="129"/>
      <c r="L14" s="129"/>
      <c r="M14" s="129"/>
      <c r="N14" s="129"/>
      <c r="O14" s="145"/>
      <c r="P14" s="151"/>
    </row>
    <row r="15" spans="1:16" ht="24">
      <c r="B15" s="154" t="s">
        <v>6</v>
      </c>
      <c r="C15" s="91" t="s">
        <v>117</v>
      </c>
      <c r="D15" s="78" t="s">
        <v>118</v>
      </c>
      <c r="E15" s="78" t="s">
        <v>119</v>
      </c>
      <c r="F15" s="78" t="s">
        <v>120</v>
      </c>
      <c r="G15" s="78" t="s">
        <v>121</v>
      </c>
      <c r="H15" s="78" t="s">
        <v>122</v>
      </c>
      <c r="I15" s="78" t="s">
        <v>123</v>
      </c>
      <c r="J15" s="78" t="s">
        <v>124</v>
      </c>
      <c r="K15" s="78" t="s">
        <v>125</v>
      </c>
      <c r="L15" s="78" t="s">
        <v>126</v>
      </c>
      <c r="M15" s="78" t="s">
        <v>128</v>
      </c>
      <c r="N15" s="78" t="s">
        <v>127</v>
      </c>
      <c r="O15" s="78" t="s">
        <v>129</v>
      </c>
      <c r="P15" s="92" t="s">
        <v>130</v>
      </c>
    </row>
    <row r="16" spans="1:16">
      <c r="B16" s="93">
        <v>2016</v>
      </c>
      <c r="C16" s="159" t="s">
        <v>109</v>
      </c>
      <c r="D16" s="120" t="s">
        <v>74</v>
      </c>
      <c r="E16" s="120" t="s">
        <v>89</v>
      </c>
      <c r="F16" s="120" t="s">
        <v>76</v>
      </c>
      <c r="G16" s="120" t="s">
        <v>110</v>
      </c>
      <c r="H16" s="120" t="s">
        <v>110</v>
      </c>
      <c r="I16" s="120" t="s">
        <v>111</v>
      </c>
      <c r="J16" s="120" t="s">
        <v>79</v>
      </c>
      <c r="K16" s="120" t="s">
        <v>79</v>
      </c>
      <c r="L16" s="120" t="s">
        <v>77</v>
      </c>
      <c r="M16" s="120" t="s">
        <v>112</v>
      </c>
      <c r="N16" s="120" t="s">
        <v>113</v>
      </c>
      <c r="O16" s="120" t="s">
        <v>76</v>
      </c>
      <c r="P16" s="152" t="s">
        <v>76</v>
      </c>
    </row>
    <row r="17" spans="1:16">
      <c r="B17" s="93">
        <v>2010</v>
      </c>
      <c r="C17" s="160"/>
      <c r="D17" s="79"/>
      <c r="E17" s="79"/>
      <c r="F17" s="80"/>
      <c r="G17" s="79"/>
      <c r="H17" s="79"/>
      <c r="I17" s="79"/>
      <c r="J17" s="79"/>
      <c r="K17" s="80"/>
      <c r="L17" s="79"/>
      <c r="M17" s="79"/>
      <c r="N17" s="79"/>
      <c r="O17" s="79"/>
      <c r="P17" s="94"/>
    </row>
    <row r="18" spans="1:16">
      <c r="B18" s="93">
        <v>2005</v>
      </c>
      <c r="C18" s="160"/>
      <c r="D18" s="79"/>
      <c r="E18" s="79"/>
      <c r="F18" s="80"/>
      <c r="G18" s="79"/>
      <c r="H18" s="79"/>
      <c r="I18" s="79"/>
      <c r="J18" s="79"/>
      <c r="K18" s="80"/>
      <c r="L18" s="79"/>
      <c r="M18" s="79"/>
      <c r="N18" s="79"/>
      <c r="O18" s="79"/>
      <c r="P18" s="94"/>
    </row>
    <row r="19" spans="1:16">
      <c r="A19" s="8"/>
      <c r="B19" s="147"/>
      <c r="C19" s="95"/>
      <c r="D19" s="81"/>
      <c r="E19" s="81"/>
      <c r="F19" s="81"/>
      <c r="G19" s="81"/>
      <c r="H19" s="81"/>
      <c r="I19" s="81"/>
      <c r="J19" s="81"/>
      <c r="K19" s="81"/>
      <c r="L19" s="81"/>
      <c r="M19" s="81"/>
      <c r="N19" s="81"/>
      <c r="O19" s="81"/>
      <c r="P19" s="96"/>
    </row>
    <row r="20" spans="1:16">
      <c r="A20" s="6"/>
      <c r="B20" s="148" t="s">
        <v>16</v>
      </c>
      <c r="C20" s="97"/>
      <c r="D20" s="83" t="s">
        <v>9</v>
      </c>
      <c r="E20" s="81"/>
      <c r="F20" s="81"/>
      <c r="G20" s="81"/>
      <c r="H20" s="81"/>
      <c r="I20" s="81"/>
      <c r="J20" s="81"/>
      <c r="K20" s="81"/>
      <c r="L20" s="81"/>
      <c r="M20" s="81"/>
      <c r="N20" s="81"/>
      <c r="O20" s="81"/>
      <c r="P20" s="96"/>
    </row>
    <row r="21" spans="1:16" ht="15.75" thickBot="1">
      <c r="B21" s="149"/>
      <c r="C21" s="11"/>
      <c r="D21" s="18"/>
      <c r="E21" s="18"/>
      <c r="F21" s="18"/>
      <c r="G21" s="18"/>
      <c r="H21" s="18"/>
      <c r="I21" s="18"/>
      <c r="J21" s="18"/>
      <c r="K21" s="18"/>
      <c r="L21" s="18"/>
      <c r="M21" s="18"/>
      <c r="N21" s="18"/>
      <c r="O21" s="18"/>
      <c r="P21" s="10"/>
    </row>
    <row r="22" spans="1:16" ht="15.75" customHeight="1">
      <c r="A22" s="6"/>
      <c r="B22" s="153"/>
      <c r="C22" s="150" t="s">
        <v>132</v>
      </c>
      <c r="D22" s="144"/>
      <c r="E22" s="144"/>
      <c r="F22" s="144"/>
      <c r="G22" s="144"/>
      <c r="H22" s="129"/>
      <c r="I22" s="129"/>
      <c r="J22" s="129"/>
      <c r="K22" s="129"/>
      <c r="L22" s="129"/>
      <c r="M22" s="129"/>
      <c r="N22" s="129"/>
      <c r="O22" s="145"/>
      <c r="P22" s="151"/>
    </row>
    <row r="23" spans="1:16" ht="15.75" customHeight="1">
      <c r="A23" s="7"/>
      <c r="B23" s="154" t="s">
        <v>6</v>
      </c>
      <c r="C23" s="91" t="s">
        <v>117</v>
      </c>
      <c r="D23" s="78" t="s">
        <v>118</v>
      </c>
      <c r="E23" s="78" t="s">
        <v>119</v>
      </c>
      <c r="F23" s="78" t="s">
        <v>120</v>
      </c>
      <c r="G23" s="78" t="s">
        <v>121</v>
      </c>
      <c r="H23" s="78" t="s">
        <v>122</v>
      </c>
      <c r="I23" s="78" t="s">
        <v>123</v>
      </c>
      <c r="J23" s="78" t="s">
        <v>124</v>
      </c>
      <c r="K23" s="78" t="s">
        <v>125</v>
      </c>
      <c r="L23" s="78" t="s">
        <v>126</v>
      </c>
      <c r="M23" s="78" t="s">
        <v>128</v>
      </c>
      <c r="N23" s="78" t="s">
        <v>127</v>
      </c>
      <c r="O23" s="78" t="s">
        <v>129</v>
      </c>
      <c r="P23" s="92" t="s">
        <v>130</v>
      </c>
    </row>
    <row r="24" spans="1:16">
      <c r="A24" s="7"/>
      <c r="B24" s="93">
        <v>2016</v>
      </c>
      <c r="C24" s="155"/>
      <c r="D24" s="84"/>
      <c r="E24" s="84"/>
      <c r="F24" s="84"/>
      <c r="G24" s="85"/>
      <c r="H24" s="84"/>
      <c r="I24" s="84"/>
      <c r="J24" s="84"/>
      <c r="K24" s="84"/>
      <c r="L24" s="85"/>
      <c r="M24" s="84"/>
      <c r="N24" s="84"/>
      <c r="O24" s="120" t="s">
        <v>76</v>
      </c>
      <c r="P24" s="152" t="s">
        <v>76</v>
      </c>
    </row>
    <row r="25" spans="1:16">
      <c r="A25" s="8"/>
      <c r="B25" s="93">
        <v>2010</v>
      </c>
      <c r="C25" s="155"/>
      <c r="D25" s="84"/>
      <c r="E25" s="84"/>
      <c r="F25" s="84"/>
      <c r="G25" s="86"/>
      <c r="H25" s="84"/>
      <c r="I25" s="84"/>
      <c r="J25" s="84"/>
      <c r="K25" s="84"/>
      <c r="L25" s="86"/>
      <c r="M25" s="84"/>
      <c r="N25" s="84"/>
      <c r="O25" s="79"/>
      <c r="P25" s="94"/>
    </row>
    <row r="26" spans="1:16">
      <c r="A26" s="8"/>
      <c r="B26" s="93">
        <v>2005</v>
      </c>
      <c r="C26" s="155"/>
      <c r="D26" s="84"/>
      <c r="E26" s="84"/>
      <c r="F26" s="84"/>
      <c r="G26" s="86"/>
      <c r="H26" s="84"/>
      <c r="I26" s="84"/>
      <c r="J26" s="84"/>
      <c r="K26" s="84"/>
      <c r="L26" s="86"/>
      <c r="M26" s="84"/>
      <c r="N26" s="84"/>
      <c r="O26" s="79"/>
      <c r="P26" s="94"/>
    </row>
    <row r="27" spans="1:16">
      <c r="A27" s="8"/>
      <c r="B27" s="147"/>
      <c r="C27" s="95"/>
      <c r="D27" s="81"/>
      <c r="E27" s="81"/>
      <c r="F27" s="81"/>
      <c r="G27" s="81"/>
      <c r="H27" s="81"/>
      <c r="I27" s="81"/>
      <c r="J27" s="81"/>
      <c r="K27" s="81"/>
      <c r="L27" s="81"/>
      <c r="M27" s="81"/>
      <c r="N27" s="81"/>
      <c r="O27" s="81"/>
      <c r="P27" s="96"/>
    </row>
    <row r="28" spans="1:16">
      <c r="A28" s="6"/>
      <c r="B28" s="148" t="s">
        <v>15</v>
      </c>
      <c r="C28" s="97"/>
      <c r="D28" s="83" t="s">
        <v>9</v>
      </c>
      <c r="E28" s="81"/>
      <c r="F28" s="81"/>
      <c r="G28" s="81"/>
      <c r="H28" s="81"/>
      <c r="I28" s="81"/>
      <c r="J28" s="81"/>
      <c r="K28" s="81"/>
      <c r="L28" s="81"/>
      <c r="M28" s="81"/>
      <c r="N28" s="81"/>
      <c r="O28" s="81"/>
      <c r="P28" s="96"/>
    </row>
    <row r="29" spans="1:16" ht="15.75" thickBot="1">
      <c r="B29" s="163"/>
      <c r="C29" s="164"/>
      <c r="D29" s="146"/>
      <c r="E29" s="146"/>
      <c r="F29" s="146"/>
      <c r="G29" s="146"/>
      <c r="H29" s="146"/>
      <c r="I29" s="146"/>
      <c r="J29" s="146"/>
      <c r="K29" s="146"/>
      <c r="L29" s="146"/>
      <c r="M29" s="146"/>
      <c r="N29" s="146"/>
      <c r="O29" s="146"/>
      <c r="P29" s="165"/>
    </row>
    <row r="30" spans="1:16" ht="15.75" customHeight="1">
      <c r="A30" s="6"/>
      <c r="B30" s="101"/>
      <c r="C30" s="102" t="s">
        <v>133</v>
      </c>
      <c r="D30" s="102"/>
      <c r="E30" s="102"/>
      <c r="F30" s="102"/>
      <c r="G30" s="102"/>
      <c r="H30" s="90"/>
      <c r="I30" s="90"/>
      <c r="J30" s="90"/>
      <c r="K30" s="90"/>
      <c r="L30" s="90"/>
      <c r="M30" s="90"/>
      <c r="N30" s="90"/>
      <c r="O30" s="161"/>
      <c r="P30" s="162"/>
    </row>
    <row r="31" spans="1:16" ht="15.75" customHeight="1">
      <c r="A31" s="7"/>
      <c r="B31" s="91" t="s">
        <v>6</v>
      </c>
      <c r="C31" s="78" t="s">
        <v>117</v>
      </c>
      <c r="D31" s="78" t="s">
        <v>118</v>
      </c>
      <c r="E31" s="78" t="s">
        <v>119</v>
      </c>
      <c r="F31" s="78" t="s">
        <v>120</v>
      </c>
      <c r="G31" s="78" t="s">
        <v>121</v>
      </c>
      <c r="H31" s="78" t="s">
        <v>122</v>
      </c>
      <c r="I31" s="78" t="s">
        <v>123</v>
      </c>
      <c r="J31" s="78" t="s">
        <v>124</v>
      </c>
      <c r="K31" s="78" t="s">
        <v>125</v>
      </c>
      <c r="L31" s="78" t="s">
        <v>126</v>
      </c>
      <c r="M31" s="78" t="s">
        <v>128</v>
      </c>
      <c r="N31" s="78" t="s">
        <v>127</v>
      </c>
      <c r="O31" s="78" t="s">
        <v>129</v>
      </c>
      <c r="P31" s="92" t="s">
        <v>130</v>
      </c>
    </row>
    <row r="32" spans="1:16">
      <c r="A32" s="7"/>
      <c r="B32" s="93">
        <v>2016</v>
      </c>
      <c r="C32" s="166">
        <v>1.3263112512000004</v>
      </c>
      <c r="D32" s="166">
        <v>3.6119830911119997</v>
      </c>
      <c r="E32" s="166">
        <v>8.0777607119999997E-2</v>
      </c>
      <c r="F32" s="166">
        <v>0.41646350807999999</v>
      </c>
      <c r="G32" s="166">
        <v>4.4301242556</v>
      </c>
      <c r="H32" s="166">
        <v>4.5491633531999991</v>
      </c>
      <c r="I32" s="166">
        <v>24.361105139999996</v>
      </c>
      <c r="J32" s="166">
        <v>0.16175402025119998</v>
      </c>
      <c r="K32" s="166">
        <v>7.7360374454399999E-2</v>
      </c>
      <c r="L32" s="166">
        <v>5.3904212640000001E-3</v>
      </c>
      <c r="M32" s="166">
        <v>4.7965965343200008</v>
      </c>
      <c r="N32" s="166">
        <v>2.0593274390939516</v>
      </c>
      <c r="O32" s="166">
        <v>2.9752405631999997E-2</v>
      </c>
      <c r="P32" s="167">
        <v>1.7804785680000002E-3</v>
      </c>
    </row>
    <row r="33" spans="1:16">
      <c r="A33" s="8"/>
      <c r="B33" s="93">
        <v>2010</v>
      </c>
      <c r="C33" s="87"/>
      <c r="D33" s="87"/>
      <c r="E33" s="87"/>
      <c r="F33" s="87"/>
      <c r="G33" s="87"/>
      <c r="H33" s="87"/>
      <c r="I33" s="87"/>
      <c r="J33" s="87"/>
      <c r="K33" s="87"/>
      <c r="L33" s="87"/>
      <c r="M33" s="87"/>
      <c r="N33" s="87"/>
      <c r="O33" s="79"/>
      <c r="P33" s="94"/>
    </row>
    <row r="34" spans="1:16">
      <c r="A34" s="8"/>
      <c r="B34" s="93">
        <v>2005</v>
      </c>
      <c r="C34" s="87"/>
      <c r="D34" s="87"/>
      <c r="E34" s="87"/>
      <c r="F34" s="87"/>
      <c r="G34" s="87"/>
      <c r="H34" s="87"/>
      <c r="I34" s="87"/>
      <c r="J34" s="87"/>
      <c r="K34" s="87"/>
      <c r="L34" s="87"/>
      <c r="M34" s="87"/>
      <c r="N34" s="87"/>
      <c r="O34" s="79"/>
      <c r="P34" s="94"/>
    </row>
    <row r="35" spans="1:16">
      <c r="A35" s="8"/>
      <c r="B35" s="95"/>
      <c r="C35" s="81"/>
      <c r="D35" s="81"/>
      <c r="E35" s="81"/>
      <c r="F35" s="81"/>
      <c r="G35" s="81"/>
      <c r="H35" s="81"/>
      <c r="I35" s="81"/>
      <c r="J35" s="81"/>
      <c r="K35" s="81"/>
      <c r="L35" s="81"/>
      <c r="M35" s="81"/>
      <c r="N35" s="81"/>
      <c r="O35" s="81"/>
      <c r="P35" s="96"/>
    </row>
    <row r="36" spans="1:16">
      <c r="A36" s="6"/>
      <c r="B36" s="97" t="s">
        <v>17</v>
      </c>
      <c r="C36" s="82"/>
      <c r="D36" s="88"/>
      <c r="E36" s="81"/>
      <c r="F36" s="81"/>
      <c r="G36" s="81"/>
      <c r="H36" s="81"/>
      <c r="I36" s="81"/>
      <c r="J36" s="81"/>
      <c r="K36" s="81"/>
      <c r="L36" s="81"/>
      <c r="M36" s="81"/>
      <c r="N36" s="81"/>
      <c r="O36" s="81"/>
      <c r="P36" s="96"/>
    </row>
    <row r="37" spans="1:16">
      <c r="B37" s="95"/>
      <c r="C37" s="81"/>
      <c r="D37" s="81"/>
      <c r="E37" s="81"/>
      <c r="F37" s="81"/>
      <c r="G37" s="81"/>
      <c r="H37" s="81"/>
      <c r="I37" s="81"/>
      <c r="J37" s="81"/>
      <c r="K37" s="81"/>
      <c r="L37" s="81"/>
      <c r="M37" s="81"/>
      <c r="N37" s="81"/>
      <c r="O37" s="81"/>
      <c r="P37" s="96"/>
    </row>
    <row r="38" spans="1:16" ht="15.75" thickBot="1">
      <c r="A38" s="6"/>
      <c r="B38" s="98"/>
      <c r="C38" s="99"/>
      <c r="D38" s="99"/>
      <c r="E38" s="99"/>
      <c r="F38" s="99"/>
      <c r="G38" s="99"/>
      <c r="H38" s="99"/>
      <c r="I38" s="99"/>
      <c r="J38" s="99"/>
      <c r="K38" s="99"/>
      <c r="L38" s="99"/>
      <c r="M38" s="99"/>
      <c r="N38" s="99"/>
      <c r="O38" s="99"/>
      <c r="P38" s="100"/>
    </row>
    <row r="39" spans="1:16">
      <c r="B39" s="3"/>
      <c r="C39" s="3"/>
      <c r="D39" s="3"/>
      <c r="E39" s="3"/>
      <c r="F39" s="3"/>
    </row>
    <row r="40" spans="1:16">
      <c r="A40"/>
      <c r="C40"/>
    </row>
    <row r="41" spans="1:16">
      <c r="A41"/>
      <c r="C41"/>
    </row>
    <row r="42" spans="1:16">
      <c r="A42"/>
      <c r="C42"/>
    </row>
    <row r="43" spans="1:16">
      <c r="A43"/>
      <c r="C43"/>
    </row>
    <row r="44" spans="1:16">
      <c r="A44"/>
      <c r="C44"/>
    </row>
    <row r="45" spans="1:16">
      <c r="C45"/>
    </row>
    <row r="46" spans="1:16">
      <c r="C46"/>
    </row>
    <row r="47" spans="1:16">
      <c r="C47"/>
    </row>
    <row r="48" spans="1:16">
      <c r="C48"/>
    </row>
    <row r="49" spans="3:3">
      <c r="C49"/>
    </row>
    <row r="50" spans="3:3">
      <c r="C50"/>
    </row>
    <row r="51" spans="3:3">
      <c r="C51"/>
    </row>
    <row r="52" spans="3:3">
      <c r="C52"/>
    </row>
    <row r="53" spans="3:3">
      <c r="C53"/>
    </row>
    <row r="54" spans="3:3">
      <c r="C54"/>
    </row>
    <row r="55" spans="3:3">
      <c r="C55"/>
    </row>
    <row r="56" spans="3:3">
      <c r="C56"/>
    </row>
    <row r="57" spans="3:3">
      <c r="C57"/>
    </row>
    <row r="58" spans="3:3">
      <c r="C58"/>
    </row>
    <row r="59" spans="3:3">
      <c r="C59"/>
    </row>
    <row r="60" spans="3:3">
      <c r="C60"/>
    </row>
    <row r="61" spans="3:3">
      <c r="C61"/>
    </row>
    <row r="62" spans="3:3">
      <c r="C62"/>
    </row>
    <row r="63" spans="3:3">
      <c r="C63"/>
    </row>
    <row r="64" spans="3:3">
      <c r="C64"/>
    </row>
    <row r="65" spans="3:3">
      <c r="C65"/>
    </row>
    <row r="66" spans="3:3">
      <c r="C66"/>
    </row>
    <row r="67" spans="3:3">
      <c r="C67"/>
    </row>
    <row r="68" spans="3:3">
      <c r="C68"/>
    </row>
    <row r="69" spans="3:3">
      <c r="C69"/>
    </row>
    <row r="70" spans="3:3">
      <c r="C70"/>
    </row>
    <row r="71" spans="3:3">
      <c r="C71"/>
    </row>
    <row r="72" spans="3:3">
      <c r="C72"/>
    </row>
    <row r="73" spans="3:3">
      <c r="C73"/>
    </row>
    <row r="74" spans="3:3">
      <c r="C74"/>
    </row>
    <row r="75" spans="3:3">
      <c r="C75"/>
    </row>
    <row r="76" spans="3:3">
      <c r="C76"/>
    </row>
    <row r="77" spans="3:3">
      <c r="C77"/>
    </row>
    <row r="78" spans="3:3">
      <c r="C78"/>
    </row>
    <row r="79" spans="3:3">
      <c r="C79"/>
    </row>
    <row r="80" spans="3:3">
      <c r="C80"/>
    </row>
    <row r="81" spans="3:3">
      <c r="C81"/>
    </row>
    <row r="82" spans="3:3">
      <c r="C82"/>
    </row>
    <row r="83" spans="3:3">
      <c r="C83"/>
    </row>
    <row r="84" spans="3:3">
      <c r="C84"/>
    </row>
    <row r="85" spans="3:3">
      <c r="C85"/>
    </row>
    <row r="86" spans="3:3">
      <c r="C86"/>
    </row>
    <row r="87" spans="3:3">
      <c r="C87"/>
    </row>
    <row r="88" spans="3:3">
      <c r="C88"/>
    </row>
    <row r="89" spans="3:3">
      <c r="C89"/>
    </row>
    <row r="90" spans="3:3">
      <c r="C90"/>
    </row>
    <row r="91" spans="3:3">
      <c r="C91"/>
    </row>
    <row r="92" spans="3:3">
      <c r="C92"/>
    </row>
    <row r="93" spans="3:3">
      <c r="C93"/>
    </row>
    <row r="94" spans="3:3">
      <c r="C94"/>
    </row>
    <row r="95" spans="3:3">
      <c r="C95"/>
    </row>
    <row r="96" spans="3:3">
      <c r="C96"/>
    </row>
    <row r="97" spans="3:3">
      <c r="C97"/>
    </row>
    <row r="98" spans="3:3">
      <c r="C98"/>
    </row>
    <row r="99" spans="3:3">
      <c r="C99"/>
    </row>
    <row r="100" spans="3:3">
      <c r="C100"/>
    </row>
    <row r="101" spans="3:3">
      <c r="C101"/>
    </row>
    <row r="102" spans="3:3">
      <c r="C102"/>
    </row>
    <row r="103" spans="3:3">
      <c r="C103"/>
    </row>
    <row r="104" spans="3:3">
      <c r="C104"/>
    </row>
    <row r="105" spans="3:3">
      <c r="C105"/>
    </row>
    <row r="106" spans="3:3">
      <c r="C106"/>
    </row>
    <row r="107" spans="3:3">
      <c r="C107"/>
    </row>
    <row r="108" spans="3:3">
      <c r="C108"/>
    </row>
    <row r="109" spans="3:3">
      <c r="C109"/>
    </row>
    <row r="110" spans="3:3">
      <c r="C110"/>
    </row>
    <row r="111" spans="3:3">
      <c r="C111"/>
    </row>
    <row r="112" spans="3:3">
      <c r="C112"/>
    </row>
    <row r="113" spans="3:3">
      <c r="C113"/>
    </row>
    <row r="114" spans="3:3">
      <c r="C114"/>
    </row>
    <row r="115" spans="3:3">
      <c r="C115"/>
    </row>
    <row r="116" spans="3:3">
      <c r="C116"/>
    </row>
    <row r="117" spans="3:3">
      <c r="C117"/>
    </row>
    <row r="118" spans="3:3">
      <c r="C118"/>
    </row>
    <row r="119" spans="3:3">
      <c r="C119"/>
    </row>
    <row r="120" spans="3:3">
      <c r="C120"/>
    </row>
    <row r="121" spans="3:3">
      <c r="C121"/>
    </row>
    <row r="122" spans="3:3">
      <c r="C122"/>
    </row>
    <row r="123" spans="3:3">
      <c r="C123"/>
    </row>
    <row r="124" spans="3:3">
      <c r="C124"/>
    </row>
    <row r="125" spans="3:3">
      <c r="C125"/>
    </row>
    <row r="126" spans="3:3">
      <c r="C126"/>
    </row>
    <row r="127" spans="3:3">
      <c r="C127"/>
    </row>
    <row r="128" spans="3:3">
      <c r="C128"/>
    </row>
    <row r="129" spans="3:3">
      <c r="C129"/>
    </row>
    <row r="130" spans="3:3">
      <c r="C130"/>
    </row>
    <row r="131" spans="3:3">
      <c r="C131"/>
    </row>
    <row r="132" spans="3:3">
      <c r="C132"/>
    </row>
    <row r="133" spans="3:3">
      <c r="C133"/>
    </row>
    <row r="134" spans="3:3">
      <c r="C134"/>
    </row>
    <row r="135" spans="3:3">
      <c r="C135"/>
    </row>
    <row r="136" spans="3:3">
      <c r="C136"/>
    </row>
    <row r="137" spans="3:3">
      <c r="C137"/>
    </row>
    <row r="138" spans="3:3">
      <c r="C138"/>
    </row>
    <row r="139" spans="3:3">
      <c r="C139"/>
    </row>
    <row r="140" spans="3:3">
      <c r="C140"/>
    </row>
    <row r="141" spans="3:3">
      <c r="C141"/>
    </row>
    <row r="142" spans="3:3">
      <c r="C142"/>
    </row>
    <row r="143" spans="3:3">
      <c r="C143"/>
    </row>
    <row r="144" spans="3:3">
      <c r="C144"/>
    </row>
    <row r="145" spans="3:3">
      <c r="C145"/>
    </row>
    <row r="146" spans="3:3">
      <c r="C146"/>
    </row>
    <row r="147" spans="3:3">
      <c r="C147"/>
    </row>
    <row r="148" spans="3:3">
      <c r="C148"/>
    </row>
    <row r="149" spans="3:3">
      <c r="C149"/>
    </row>
    <row r="150" spans="3:3">
      <c r="C150"/>
    </row>
    <row r="151" spans="3:3">
      <c r="C151"/>
    </row>
    <row r="152" spans="3:3">
      <c r="C152"/>
    </row>
    <row r="153" spans="3:3">
      <c r="C153"/>
    </row>
    <row r="154" spans="3:3">
      <c r="C154"/>
    </row>
    <row r="155" spans="3:3">
      <c r="C155"/>
    </row>
    <row r="156" spans="3:3">
      <c r="C156"/>
    </row>
    <row r="157" spans="3:3">
      <c r="C157"/>
    </row>
    <row r="158" spans="3:3">
      <c r="C158"/>
    </row>
    <row r="159" spans="3:3">
      <c r="C159"/>
    </row>
    <row r="160" spans="3:3">
      <c r="C160"/>
    </row>
    <row r="161" spans="3:3">
      <c r="C161"/>
    </row>
    <row r="162" spans="3:3">
      <c r="C162"/>
    </row>
    <row r="163" spans="3:3">
      <c r="C163"/>
    </row>
    <row r="164" spans="3:3">
      <c r="C164"/>
    </row>
    <row r="165" spans="3:3">
      <c r="C165"/>
    </row>
    <row r="166" spans="3:3">
      <c r="C166"/>
    </row>
    <row r="167" spans="3:3">
      <c r="C167"/>
    </row>
    <row r="168" spans="3:3">
      <c r="C168"/>
    </row>
    <row r="169" spans="3:3">
      <c r="C169"/>
    </row>
    <row r="170" spans="3:3">
      <c r="C170"/>
    </row>
    <row r="171" spans="3:3">
      <c r="C171"/>
    </row>
    <row r="172" spans="3:3">
      <c r="C172"/>
    </row>
    <row r="173" spans="3:3">
      <c r="C173"/>
    </row>
    <row r="174" spans="3:3">
      <c r="C174"/>
    </row>
    <row r="175" spans="3:3">
      <c r="C175"/>
    </row>
    <row r="176" spans="3:3">
      <c r="C176"/>
    </row>
    <row r="177" spans="3:3">
      <c r="C177"/>
    </row>
    <row r="178" spans="3:3">
      <c r="C178"/>
    </row>
    <row r="179" spans="3:3">
      <c r="C179"/>
    </row>
    <row r="180" spans="3:3">
      <c r="C180"/>
    </row>
    <row r="181" spans="3:3">
      <c r="C181"/>
    </row>
    <row r="182" spans="3:3">
      <c r="C182"/>
    </row>
    <row r="183" spans="3:3">
      <c r="C183"/>
    </row>
    <row r="184" spans="3:3">
      <c r="C184"/>
    </row>
    <row r="185" spans="3:3">
      <c r="C185"/>
    </row>
    <row r="186" spans="3:3">
      <c r="C186"/>
    </row>
    <row r="187" spans="3:3">
      <c r="C187"/>
    </row>
    <row r="188" spans="3:3">
      <c r="C188"/>
    </row>
    <row r="189" spans="3:3">
      <c r="C189"/>
    </row>
    <row r="190" spans="3:3">
      <c r="C190"/>
    </row>
    <row r="191" spans="3:3">
      <c r="C191"/>
    </row>
    <row r="192" spans="3:3">
      <c r="C192"/>
    </row>
    <row r="193" spans="3:3">
      <c r="C193"/>
    </row>
    <row r="194" spans="3:3">
      <c r="C194"/>
    </row>
    <row r="195" spans="3:3">
      <c r="C195"/>
    </row>
    <row r="196" spans="3:3">
      <c r="C196"/>
    </row>
    <row r="197" spans="3:3">
      <c r="C197"/>
    </row>
    <row r="198" spans="3:3">
      <c r="C198"/>
    </row>
    <row r="199" spans="3:3">
      <c r="C199"/>
    </row>
    <row r="200" spans="3:3">
      <c r="C200"/>
    </row>
    <row r="201" spans="3:3">
      <c r="C201"/>
    </row>
    <row r="202" spans="3:3">
      <c r="C202"/>
    </row>
    <row r="203" spans="3:3">
      <c r="C203"/>
    </row>
    <row r="204" spans="3:3">
      <c r="C204"/>
    </row>
    <row r="205" spans="3:3">
      <c r="C205"/>
    </row>
    <row r="206" spans="3:3">
      <c r="C206"/>
    </row>
    <row r="207" spans="3:3">
      <c r="C207"/>
    </row>
    <row r="208" spans="3:3">
      <c r="C208"/>
    </row>
    <row r="209" spans="3:3">
      <c r="C209"/>
    </row>
    <row r="210" spans="3:3">
      <c r="C210"/>
    </row>
    <row r="211" spans="3:3">
      <c r="C211"/>
    </row>
    <row r="212" spans="3:3">
      <c r="C212"/>
    </row>
    <row r="213" spans="3:3">
      <c r="C213"/>
    </row>
    <row r="214" spans="3:3">
      <c r="C214"/>
    </row>
    <row r="215" spans="3:3">
      <c r="C215"/>
    </row>
    <row r="216" spans="3:3">
      <c r="C216"/>
    </row>
    <row r="217" spans="3:3">
      <c r="C217"/>
    </row>
    <row r="218" spans="3:3">
      <c r="C218"/>
    </row>
    <row r="219" spans="3:3">
      <c r="C219"/>
    </row>
    <row r="220" spans="3:3">
      <c r="C220"/>
    </row>
    <row r="221" spans="3:3">
      <c r="C221"/>
    </row>
    <row r="222" spans="3:3">
      <c r="C222"/>
    </row>
    <row r="223" spans="3:3">
      <c r="C223"/>
    </row>
    <row r="224" spans="3:3">
      <c r="C224"/>
    </row>
    <row r="225" spans="3:3">
      <c r="C225"/>
    </row>
    <row r="226" spans="3:3">
      <c r="C226"/>
    </row>
    <row r="227" spans="3:3">
      <c r="C227"/>
    </row>
    <row r="228" spans="3:3">
      <c r="C228"/>
    </row>
    <row r="229" spans="3:3">
      <c r="C229"/>
    </row>
    <row r="230" spans="3:3">
      <c r="C230"/>
    </row>
    <row r="231" spans="3:3">
      <c r="C231"/>
    </row>
    <row r="232" spans="3:3">
      <c r="C232"/>
    </row>
    <row r="233" spans="3:3">
      <c r="C233"/>
    </row>
    <row r="234" spans="3:3">
      <c r="C234"/>
    </row>
    <row r="235" spans="3:3">
      <c r="C235"/>
    </row>
    <row r="236" spans="3:3">
      <c r="C236"/>
    </row>
    <row r="237" spans="3:3">
      <c r="C237"/>
    </row>
    <row r="238" spans="3:3">
      <c r="C238"/>
    </row>
    <row r="239" spans="3:3">
      <c r="C239"/>
    </row>
    <row r="240" spans="3:3">
      <c r="C240"/>
    </row>
    <row r="241" spans="3:3">
      <c r="C241"/>
    </row>
    <row r="242" spans="3:3">
      <c r="C242"/>
    </row>
    <row r="243" spans="3:3">
      <c r="C243"/>
    </row>
    <row r="244" spans="3:3">
      <c r="C244"/>
    </row>
    <row r="245" spans="3:3">
      <c r="C245"/>
    </row>
    <row r="246" spans="3:3">
      <c r="C246"/>
    </row>
    <row r="247" spans="3:3">
      <c r="C247"/>
    </row>
    <row r="248" spans="3:3">
      <c r="C248"/>
    </row>
    <row r="249" spans="3:3">
      <c r="C249"/>
    </row>
    <row r="250" spans="3:3">
      <c r="C250"/>
    </row>
    <row r="251" spans="3:3">
      <c r="C251"/>
    </row>
    <row r="252" spans="3:3">
      <c r="C252"/>
    </row>
    <row r="253" spans="3:3">
      <c r="C253"/>
    </row>
    <row r="254" spans="3:3">
      <c r="C254"/>
    </row>
    <row r="255" spans="3:3">
      <c r="C255"/>
    </row>
    <row r="256" spans="3:3">
      <c r="C256"/>
    </row>
    <row r="257" spans="3:3">
      <c r="C257"/>
    </row>
    <row r="258" spans="3:3">
      <c r="C258"/>
    </row>
    <row r="259" spans="3:3">
      <c r="C259"/>
    </row>
    <row r="260" spans="3:3">
      <c r="C260"/>
    </row>
    <row r="261" spans="3:3">
      <c r="C261"/>
    </row>
    <row r="262" spans="3:3">
      <c r="C262"/>
    </row>
    <row r="263" spans="3:3">
      <c r="C263"/>
    </row>
    <row r="264" spans="3:3">
      <c r="C264"/>
    </row>
    <row r="265" spans="3:3">
      <c r="C265"/>
    </row>
    <row r="266" spans="3:3">
      <c r="C266"/>
    </row>
    <row r="267" spans="3:3">
      <c r="C267"/>
    </row>
  </sheetData>
  <mergeCells count="6">
    <mergeCell ref="C10:G10"/>
    <mergeCell ref="C11:G11"/>
    <mergeCell ref="C12:G12"/>
    <mergeCell ref="C14:P14"/>
    <mergeCell ref="C22:P22"/>
    <mergeCell ref="C30:P30"/>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S16"/>
  <sheetViews>
    <sheetView workbookViewId="0">
      <selection activeCell="E9" sqref="E9:R9"/>
    </sheetView>
  </sheetViews>
  <sheetFormatPr baseColWidth="10" defaultRowHeight="15"/>
  <cols>
    <col min="2" max="2" width="19.7109375" customWidth="1"/>
    <col min="4" max="4" width="13.28515625" customWidth="1"/>
    <col min="15" max="15" width="18.42578125" customWidth="1"/>
    <col min="16" max="18" width="12.5703125" customWidth="1"/>
  </cols>
  <sheetData>
    <row r="1" spans="1:19">
      <c r="A1" s="13" t="s">
        <v>60</v>
      </c>
      <c r="B1" s="13"/>
      <c r="C1" s="13"/>
      <c r="E1" s="73" t="s">
        <v>46</v>
      </c>
      <c r="F1" s="73"/>
      <c r="G1" s="73"/>
      <c r="H1" s="73"/>
    </row>
    <row r="2" spans="1:19">
      <c r="A2" s="74"/>
      <c r="B2" s="74" t="s">
        <v>101</v>
      </c>
      <c r="C2" s="74" t="s">
        <v>47</v>
      </c>
      <c r="E2" s="75" t="s">
        <v>48</v>
      </c>
      <c r="F2" s="75" t="s">
        <v>49</v>
      </c>
      <c r="G2" s="75" t="s">
        <v>50</v>
      </c>
      <c r="H2" s="75" t="s">
        <v>51</v>
      </c>
      <c r="I2" s="75" t="s">
        <v>52</v>
      </c>
      <c r="J2" s="75" t="s">
        <v>61</v>
      </c>
      <c r="K2" s="75" t="s">
        <v>62</v>
      </c>
      <c r="L2" s="75" t="s">
        <v>63</v>
      </c>
      <c r="M2" s="75" t="s">
        <v>64</v>
      </c>
      <c r="N2" s="75" t="s">
        <v>65</v>
      </c>
      <c r="O2" s="75" t="s">
        <v>66</v>
      </c>
      <c r="P2" s="75" t="s">
        <v>95</v>
      </c>
      <c r="Q2" s="75" t="s">
        <v>105</v>
      </c>
      <c r="R2" s="75" t="s">
        <v>106</v>
      </c>
    </row>
    <row r="3" spans="1:19">
      <c r="A3" s="74" t="s">
        <v>93</v>
      </c>
      <c r="B3" s="74">
        <f>0.2</f>
        <v>0.2</v>
      </c>
      <c r="C3" s="74">
        <f>B3*41.868</f>
        <v>8.3736000000000015</v>
      </c>
      <c r="E3" s="75">
        <v>110</v>
      </c>
      <c r="F3" s="75">
        <v>484</v>
      </c>
      <c r="G3" s="75">
        <v>900</v>
      </c>
      <c r="H3" s="75">
        <v>0.3</v>
      </c>
      <c r="I3" s="75">
        <v>398</v>
      </c>
      <c r="J3" s="75">
        <v>404</v>
      </c>
      <c r="K3" s="75">
        <v>4600</v>
      </c>
      <c r="L3" s="75">
        <v>130</v>
      </c>
      <c r="M3" s="75">
        <v>1.5</v>
      </c>
      <c r="N3" s="75">
        <v>5.0999999999999996</v>
      </c>
      <c r="O3" s="75">
        <v>800</v>
      </c>
      <c r="P3" s="75">
        <f>230+330+130+110</f>
        <v>800</v>
      </c>
      <c r="Q3" s="75">
        <v>0.62</v>
      </c>
      <c r="R3" s="75">
        <v>170</v>
      </c>
      <c r="S3" t="s">
        <v>134</v>
      </c>
    </row>
    <row r="4" spans="1:19">
      <c r="A4" s="74" t="s">
        <v>54</v>
      </c>
      <c r="B4" s="74">
        <f>0.6</f>
        <v>0.6</v>
      </c>
      <c r="C4" s="74">
        <f>B4*41.868</f>
        <v>25.120799999999999</v>
      </c>
      <c r="E4" s="75">
        <v>51</v>
      </c>
      <c r="F4" s="75">
        <v>0.69</v>
      </c>
      <c r="G4" s="75">
        <v>70</v>
      </c>
      <c r="H4" s="75"/>
      <c r="I4" s="75">
        <v>1.9</v>
      </c>
      <c r="J4" s="75">
        <v>1.9</v>
      </c>
      <c r="K4" s="75">
        <v>57</v>
      </c>
      <c r="L4" s="75">
        <v>1.2E-2</v>
      </c>
      <c r="M4" s="75">
        <v>1E-3</v>
      </c>
      <c r="N4" s="75">
        <v>0.12</v>
      </c>
      <c r="O4" s="75">
        <v>5.9</v>
      </c>
      <c r="P4" s="75">
        <f>(80+40+70+160)/1000</f>
        <v>0.35</v>
      </c>
      <c r="Q4" s="75"/>
      <c r="R4" s="75"/>
      <c r="S4" t="s">
        <v>135</v>
      </c>
    </row>
    <row r="5" spans="1:19">
      <c r="A5" s="74" t="s">
        <v>53</v>
      </c>
      <c r="B5" s="74">
        <f>0.2+480.6</f>
        <v>480.8</v>
      </c>
      <c r="C5" s="74">
        <f>B5*41.868</f>
        <v>20130.134400000003</v>
      </c>
      <c r="E5" s="75">
        <v>51</v>
      </c>
      <c r="F5" s="75">
        <v>1.9</v>
      </c>
      <c r="G5" s="75">
        <v>0.3</v>
      </c>
      <c r="H5" s="75"/>
      <c r="I5" s="75">
        <v>1.2</v>
      </c>
      <c r="J5" s="75">
        <v>1.2</v>
      </c>
      <c r="K5" s="75">
        <v>26</v>
      </c>
      <c r="L5" s="75">
        <v>1.5E-3</v>
      </c>
      <c r="M5" s="75">
        <v>2.5000000000000001E-4</v>
      </c>
      <c r="N5" s="75">
        <v>0.1</v>
      </c>
      <c r="O5" s="75">
        <v>1.5</v>
      </c>
      <c r="P5" s="75">
        <f>(0.56+0.84+0.84+0.84)/1000</f>
        <v>3.0799999999999998E-3</v>
      </c>
      <c r="Q5" s="75"/>
      <c r="R5" s="75"/>
      <c r="S5" t="s">
        <v>108</v>
      </c>
    </row>
    <row r="6" spans="1:19">
      <c r="A6" s="74" t="s">
        <v>104</v>
      </c>
      <c r="B6" s="74">
        <f>83.7+6+52.4</f>
        <v>142.1</v>
      </c>
      <c r="C6" s="74">
        <f>B6*41.868</f>
        <v>5949.4427999999998</v>
      </c>
      <c r="E6" s="75">
        <v>50</v>
      </c>
      <c r="F6" s="75">
        <v>600</v>
      </c>
      <c r="G6" s="75">
        <v>11</v>
      </c>
      <c r="H6" s="75">
        <v>70</v>
      </c>
      <c r="I6" s="75">
        <v>740</v>
      </c>
      <c r="J6" s="75">
        <v>760</v>
      </c>
      <c r="K6" s="75">
        <v>4000</v>
      </c>
      <c r="L6" s="75">
        <v>27</v>
      </c>
      <c r="M6" s="75">
        <v>13</v>
      </c>
      <c r="N6" s="75">
        <v>0.56000000000000005</v>
      </c>
      <c r="O6" s="75">
        <v>800</v>
      </c>
      <c r="P6" s="75">
        <f>121+111+42+71</f>
        <v>345</v>
      </c>
      <c r="Q6" s="75">
        <v>5</v>
      </c>
      <c r="R6" s="75">
        <v>0.06</v>
      </c>
      <c r="S6" t="s">
        <v>107</v>
      </c>
    </row>
    <row r="8" spans="1:19" s="114" customFormat="1">
      <c r="E8" s="115" t="s">
        <v>56</v>
      </c>
      <c r="F8" s="115" t="s">
        <v>56</v>
      </c>
      <c r="G8" s="115" t="s">
        <v>56</v>
      </c>
      <c r="H8" s="115"/>
      <c r="I8" s="115" t="s">
        <v>56</v>
      </c>
      <c r="J8" s="115" t="s">
        <v>56</v>
      </c>
      <c r="K8" s="115" t="s">
        <v>56</v>
      </c>
      <c r="L8" s="115" t="s">
        <v>68</v>
      </c>
      <c r="M8" s="115" t="s">
        <v>68</v>
      </c>
      <c r="N8" s="115" t="s">
        <v>68</v>
      </c>
      <c r="O8" s="115" t="s">
        <v>69</v>
      </c>
      <c r="P8" s="115" t="s">
        <v>68</v>
      </c>
      <c r="Q8" s="115" t="s">
        <v>72</v>
      </c>
      <c r="R8" s="115" t="s">
        <v>72</v>
      </c>
    </row>
    <row r="9" spans="1:19">
      <c r="D9" s="76" t="s">
        <v>55</v>
      </c>
      <c r="E9" s="115">
        <f>($C$6*E6+$C3*E3+$C4*E4+$C5*E5)/1000000</f>
        <v>1.3263112512000004</v>
      </c>
      <c r="F9" s="115">
        <f t="shared" ref="F9:R9" si="0">($C$6*F6+$C3*F3+$C4*F4+$C5*F5)/1000000</f>
        <v>3.6119830911119997</v>
      </c>
      <c r="G9" s="115">
        <f t="shared" si="0"/>
        <v>8.0777607119999997E-2</v>
      </c>
      <c r="H9" s="115">
        <f t="shared" si="0"/>
        <v>0.41646350807999999</v>
      </c>
      <c r="I9" s="115">
        <f t="shared" si="0"/>
        <v>4.4301242556</v>
      </c>
      <c r="J9" s="115">
        <f t="shared" si="0"/>
        <v>4.5491633531999991</v>
      </c>
      <c r="K9" s="115">
        <f t="shared" si="0"/>
        <v>24.361105139999996</v>
      </c>
      <c r="L9" s="115">
        <f t="shared" si="0"/>
        <v>0.16175402025119998</v>
      </c>
      <c r="M9" s="115">
        <f t="shared" si="0"/>
        <v>7.7360374454399999E-2</v>
      </c>
      <c r="N9" s="115">
        <f t="shared" si="0"/>
        <v>5.3904212640000001E-3</v>
      </c>
      <c r="O9" s="115">
        <f t="shared" si="0"/>
        <v>4.7965965343200008</v>
      </c>
      <c r="P9" s="115">
        <f t="shared" si="0"/>
        <v>2.0593274390939516</v>
      </c>
      <c r="Q9" s="115">
        <f t="shared" si="0"/>
        <v>2.9752405631999997E-2</v>
      </c>
      <c r="R9" s="115">
        <f t="shared" si="0"/>
        <v>1.7804785680000002E-3</v>
      </c>
    </row>
    <row r="11" spans="1:19">
      <c r="D11" t="s">
        <v>82</v>
      </c>
      <c r="E11" s="119" t="s">
        <v>70</v>
      </c>
      <c r="F11" s="119" t="s">
        <v>56</v>
      </c>
      <c r="G11" s="119" t="s">
        <v>70</v>
      </c>
      <c r="H11" s="119" t="s">
        <v>70</v>
      </c>
      <c r="I11" s="119" t="s">
        <v>56</v>
      </c>
      <c r="J11" s="119" t="s">
        <v>56</v>
      </c>
      <c r="K11" s="119" t="s">
        <v>56</v>
      </c>
      <c r="L11" s="119" t="s">
        <v>68</v>
      </c>
      <c r="M11" s="119" t="s">
        <v>68</v>
      </c>
      <c r="N11" s="119" t="s">
        <v>68</v>
      </c>
      <c r="O11" s="119" t="s">
        <v>71</v>
      </c>
      <c r="P11" s="119" t="s">
        <v>68</v>
      </c>
      <c r="Q11" s="119" t="s">
        <v>72</v>
      </c>
      <c r="R11" s="119" t="s">
        <v>72</v>
      </c>
    </row>
    <row r="12" spans="1:19">
      <c r="C12" s="77"/>
      <c r="E12" s="120" t="s">
        <v>109</v>
      </c>
      <c r="F12" s="120" t="s">
        <v>74</v>
      </c>
      <c r="G12" s="120" t="s">
        <v>89</v>
      </c>
      <c r="H12" s="120" t="s">
        <v>76</v>
      </c>
      <c r="I12" s="120" t="s">
        <v>110</v>
      </c>
      <c r="J12" s="120" t="s">
        <v>110</v>
      </c>
      <c r="K12" s="120" t="s">
        <v>111</v>
      </c>
      <c r="L12" s="120" t="s">
        <v>79</v>
      </c>
      <c r="M12" s="120" t="s">
        <v>79</v>
      </c>
      <c r="N12" s="120" t="s">
        <v>77</v>
      </c>
      <c r="O12" s="120" t="s">
        <v>112</v>
      </c>
      <c r="P12" s="120" t="s">
        <v>113</v>
      </c>
      <c r="Q12" s="120" t="s">
        <v>76</v>
      </c>
      <c r="R12" s="120" t="s">
        <v>76</v>
      </c>
    </row>
    <row r="13" spans="1:19">
      <c r="C13" s="77"/>
      <c r="E13" s="118"/>
      <c r="F13" s="118"/>
      <c r="G13" s="118"/>
      <c r="H13" s="118"/>
      <c r="I13" s="118"/>
      <c r="J13" s="118"/>
      <c r="K13" s="118"/>
      <c r="L13" s="118"/>
      <c r="M13" s="118"/>
      <c r="N13" s="118"/>
      <c r="O13" s="118"/>
    </row>
    <row r="14" spans="1:19">
      <c r="D14" t="s">
        <v>83</v>
      </c>
      <c r="E14" s="141" t="s">
        <v>84</v>
      </c>
      <c r="F14" s="141" t="s">
        <v>85</v>
      </c>
      <c r="G14" s="141" t="s">
        <v>86</v>
      </c>
      <c r="H14" s="143" t="s">
        <v>116</v>
      </c>
      <c r="I14" s="141" t="s">
        <v>87</v>
      </c>
      <c r="J14" s="143" t="s">
        <v>114</v>
      </c>
      <c r="K14" s="141" t="s">
        <v>88</v>
      </c>
      <c r="L14" s="143" t="s">
        <v>115</v>
      </c>
      <c r="M14" s="141" t="s">
        <v>89</v>
      </c>
      <c r="N14" s="141" t="s">
        <v>90</v>
      </c>
      <c r="O14" s="141" t="s">
        <v>91</v>
      </c>
      <c r="P14" s="141" t="s">
        <v>79</v>
      </c>
      <c r="Q14" s="141"/>
      <c r="R14" s="141"/>
    </row>
    <row r="16" spans="1:19">
      <c r="D16" t="s">
        <v>92</v>
      </c>
      <c r="E16" s="117">
        <f>E9/E14</f>
        <v>7.5427163967242972E-2</v>
      </c>
      <c r="F16" s="117">
        <f>F9/F14</f>
        <v>9.9574987349396252E-2</v>
      </c>
      <c r="G16" s="117">
        <f>G9/G14</f>
        <v>2.0844758236994217E-3</v>
      </c>
      <c r="H16" s="117">
        <f>H9/H14</f>
        <v>2.0315293077073169E-2</v>
      </c>
      <c r="I16" s="117">
        <f>I9/I14</f>
        <v>9.693926161050328</v>
      </c>
      <c r="J16" s="117">
        <f>J9/J14</f>
        <v>2.500914432765255</v>
      </c>
      <c r="K16" s="117">
        <f>K9/K14</f>
        <v>0.22701828495279983</v>
      </c>
      <c r="L16" s="117">
        <f>L9/L14</f>
        <v>0.13390233464503309</v>
      </c>
      <c r="M16" s="117">
        <f>M9/M14</f>
        <v>12.893395742399999</v>
      </c>
      <c r="N16" s="117">
        <f>N9/N14</f>
        <v>0.33690132899999997</v>
      </c>
      <c r="O16" s="117">
        <f>O9/O14</f>
        <v>126.22622458736845</v>
      </c>
      <c r="P16" s="117"/>
      <c r="Q16" s="117"/>
      <c r="R16" s="117"/>
    </row>
  </sheetData>
  <pageMargins left="0.7" right="0.7" top="0.78740157499999996" bottom="0.78740157499999996" header="0.3" footer="0.3"/>
  <drawing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read me</vt:lpstr>
      <vt:lpstr>Summary table for all TC </vt:lpstr>
      <vt:lpstr>TC summary 1A1a </vt:lpstr>
      <vt:lpstr>calculation details 1A1a</vt:lpstr>
      <vt:lpstr>TC summary 1A4ai</vt:lpstr>
      <vt:lpstr>calculation details 1A4ai</vt:lpstr>
      <vt:lpstr>TC summary 1A4bi</vt:lpstr>
      <vt:lpstr>calculation details 1A4bi</vt:lpstr>
    </vt:vector>
  </TitlesOfParts>
  <Company>Umweltbundeamt GmbH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higuet</cp:lastModifiedBy>
  <dcterms:created xsi:type="dcterms:W3CDTF">2017-06-20T08:41:46Z</dcterms:created>
  <dcterms:modified xsi:type="dcterms:W3CDTF">2018-06-20T14:58:13Z</dcterms:modified>
</cp:coreProperties>
</file>