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orgos\Documents\Projects\ETC 2014-2018\CLRTAP stage 3 review\2018\Azerbaijan\"/>
    </mc:Choice>
  </mc:AlternateContent>
  <bookViews>
    <workbookView xWindow="0" yWindow="0" windowWidth="25200" windowHeight="11760"/>
  </bookViews>
  <sheets>
    <sheet name="1A3bi" sheetId="1" r:id="rId1"/>
    <sheet name="1A3biii" sheetId="2" r:id="rId2"/>
    <sheet name="1A3bvi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3" l="1"/>
  <c r="I29" i="3"/>
  <c r="H29" i="3"/>
  <c r="J28" i="3"/>
  <c r="I28" i="3"/>
  <c r="H28" i="3"/>
  <c r="J27" i="3"/>
  <c r="I27" i="3"/>
  <c r="H27" i="3"/>
  <c r="Z29" i="2"/>
  <c r="Y29" i="2"/>
  <c r="X29" i="2"/>
  <c r="W29" i="2"/>
  <c r="V29" i="2"/>
  <c r="U29" i="2"/>
  <c r="T29" i="2"/>
  <c r="S29" i="2"/>
  <c r="R29" i="2"/>
  <c r="Q29" i="2"/>
  <c r="P29" i="2"/>
  <c r="P17" i="2"/>
  <c r="Y28" i="2" s="1"/>
  <c r="P16" i="2"/>
  <c r="X27" i="2" s="1"/>
  <c r="P18" i="1"/>
  <c r="P17" i="1"/>
  <c r="P16" i="1"/>
  <c r="U29" i="1"/>
  <c r="T28" i="1"/>
  <c r="X27" i="1"/>
  <c r="V28" i="2" l="1"/>
  <c r="W28" i="2"/>
  <c r="Z28" i="2"/>
  <c r="R28" i="2"/>
  <c r="S27" i="2"/>
  <c r="W27" i="2"/>
  <c r="P28" i="2"/>
  <c r="T28" i="2"/>
  <c r="X28" i="2"/>
  <c r="Q27" i="2"/>
  <c r="U27" i="2"/>
  <c r="Y27" i="2"/>
  <c r="R27" i="2"/>
  <c r="V27" i="2"/>
  <c r="Z27" i="2"/>
  <c r="S28" i="2"/>
  <c r="P27" i="2"/>
  <c r="T27" i="2"/>
  <c r="Q28" i="2"/>
  <c r="U28" i="2"/>
  <c r="Q29" i="1"/>
  <c r="W29" i="1"/>
  <c r="R28" i="1"/>
  <c r="T29" i="1"/>
  <c r="S29" i="1"/>
  <c r="Z28" i="1"/>
  <c r="X29" i="1"/>
  <c r="W28" i="1"/>
  <c r="P27" i="1"/>
  <c r="U27" i="1"/>
  <c r="Y27" i="1"/>
  <c r="P28" i="1"/>
  <c r="Q28" i="1"/>
  <c r="V27" i="1"/>
  <c r="Z27" i="1"/>
  <c r="V28" i="1"/>
  <c r="P29" i="1"/>
  <c r="R27" i="1"/>
  <c r="S28" i="1"/>
  <c r="W27" i="1"/>
  <c r="Z29" i="1"/>
  <c r="V29" i="1"/>
  <c r="Y28" i="1"/>
  <c r="U28" i="1"/>
  <c r="S27" i="1"/>
  <c r="Q27" i="1"/>
  <c r="R29" i="1"/>
  <c r="T27" i="1"/>
  <c r="Y29" i="1"/>
  <c r="X28" i="1"/>
  <c r="D33" i="3"/>
  <c r="E33" i="3"/>
  <c r="C33" i="3" l="1"/>
</calcChain>
</file>

<file path=xl/sharedStrings.xml><?xml version="1.0" encoding="utf-8"?>
<sst xmlns="http://schemas.openxmlformats.org/spreadsheetml/2006/main" count="363" uniqueCount="77">
  <si>
    <t xml:space="preserve"> Technical corrections deemed necessary by the ERT and revised estimates provided by Party </t>
  </si>
  <si>
    <t>Party:</t>
  </si>
  <si>
    <t>Azerbaijan</t>
  </si>
  <si>
    <t>Category:</t>
  </si>
  <si>
    <t>1A3bi (Passenger cars)</t>
  </si>
  <si>
    <t>Gases:</t>
  </si>
  <si>
    <t>SOx, PM10, TSP, heavy metals (except Pb)</t>
  </si>
  <si>
    <t xml:space="preserve">Completed by (SE) : </t>
  </si>
  <si>
    <t>Giorgos Mellios</t>
  </si>
  <si>
    <t xml:space="preserve">Completed by date : </t>
  </si>
  <si>
    <t xml:space="preserve">Reviewed by (LR): </t>
  </si>
  <si>
    <t>Elisabeth Riegler</t>
  </si>
  <si>
    <t>The underlying problem:</t>
  </si>
  <si>
    <t>Azerbaijan have not calculated any emissions for the above pollutants. They have incorrectly indicated these as "NA" (not applicable) although a methodology and emission factors are available in the EMEP/EEA Guidebook 2016.</t>
  </si>
  <si>
    <t>The rationale for the corrected estimate:</t>
  </si>
  <si>
    <t>No emissions calculated for the above pollutants</t>
  </si>
  <si>
    <t>Summarise the methodology used:</t>
  </si>
  <si>
    <t>Use of default Tier 1 and Tier 2 emission factors.</t>
  </si>
  <si>
    <t>Original estimate reported by Party (kt)</t>
  </si>
  <si>
    <t>Year</t>
  </si>
  <si>
    <t>SOx</t>
  </si>
  <si>
    <t>PM10</t>
  </si>
  <si>
    <t>TSP</t>
  </si>
  <si>
    <t>Cd</t>
  </si>
  <si>
    <t>Hg</t>
  </si>
  <si>
    <t>As</t>
  </si>
  <si>
    <t>Cr</t>
  </si>
  <si>
    <t>Cu</t>
  </si>
  <si>
    <t>Ni</t>
  </si>
  <si>
    <t>Se</t>
  </si>
  <si>
    <t>Zn</t>
  </si>
  <si>
    <t>NA</t>
  </si>
  <si>
    <t>Was a Revised Estimate received from the Party?</t>
  </si>
  <si>
    <t>No</t>
  </si>
  <si>
    <t>Revised Estimate received from country (kt)</t>
  </si>
  <si>
    <t>Was the Revised Estimate accepted by the ERT?</t>
  </si>
  <si>
    <t>Technical Correction calculated by ERT (kt)</t>
  </si>
  <si>
    <t>Was the Technical Correction accepted by the Party?</t>
  </si>
  <si>
    <t>1A3bvi (Automobile tyre and brake wear)</t>
  </si>
  <si>
    <t>PM2.5, PM10, TSP</t>
  </si>
  <si>
    <t>PM2.5</t>
  </si>
  <si>
    <t>NE</t>
  </si>
  <si>
    <t>1A3biii (heavy duty vehicles)</t>
  </si>
  <si>
    <t>Azerbaijan have not calculated any emissions for the above pollutants. They have indicated these as "NE" (not estimated) although a methodology and emission factors are available in the EMEP/EEA Guidebook 2016.</t>
  </si>
  <si>
    <t>Activity</t>
  </si>
  <si>
    <t>TJ</t>
  </si>
  <si>
    <t>kg</t>
  </si>
  <si>
    <t>Fuel</t>
  </si>
  <si>
    <t>Petrol</t>
  </si>
  <si>
    <t>Efs</t>
  </si>
  <si>
    <t>SOx [ppm]</t>
  </si>
  <si>
    <t>Cd [ppm]</t>
  </si>
  <si>
    <t>Hg [ppm]</t>
  </si>
  <si>
    <t>As [ppm]</t>
  </si>
  <si>
    <t>Cr [ppm]</t>
  </si>
  <si>
    <t>Cu [ppm]</t>
  </si>
  <si>
    <t>Ni [ppm]</t>
  </si>
  <si>
    <t>Se [ppm]</t>
  </si>
  <si>
    <t>Zn [ppm]</t>
  </si>
  <si>
    <t>PM10 [g/kg fuel]</t>
  </si>
  <si>
    <t>TSP [g/kg fuel]</t>
  </si>
  <si>
    <t>Emissions (kt)</t>
  </si>
  <si>
    <t>Source</t>
  </si>
  <si>
    <t>Diesel</t>
  </si>
  <si>
    <t>CV [TJ/kg]</t>
  </si>
  <si>
    <t>Guidebook, Tier 3</t>
  </si>
  <si>
    <t>Guidebook, Tier 1</t>
  </si>
  <si>
    <t>no activity</t>
  </si>
  <si>
    <t>Cd [g/kg fuel]</t>
  </si>
  <si>
    <t>--</t>
  </si>
  <si>
    <t>Number of cars</t>
  </si>
  <si>
    <t>PM2.5 [g/km/v]</t>
  </si>
  <si>
    <t>Mileage (km)</t>
  </si>
  <si>
    <t>PM10 [g/km/v]</t>
  </si>
  <si>
    <t xml:space="preserve"> TSP [g/km/v]</t>
  </si>
  <si>
    <t>Estimation*</t>
  </si>
  <si>
    <t>*https://www.occrp.org/en/investigations/2445-dirty-diesel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</si>
</sst>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2E74B5"/>
      <name val="Calibri Light"/>
      <family val="2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9"/>
      <color rgb="FF000000"/>
      <name val="Calibri"/>
      <family val="2"/>
      <charset val="161"/>
      <scheme val="minor"/>
    </font>
    <font>
      <sz val="8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0" fillId="0" borderId="0"/>
  </cellStyleXfs>
  <cellXfs count="131">
    <xf numFmtId="0" fontId="0" fillId="0" borderId="0" xfId="0"/>
    <xf numFmtId="0" fontId="2" fillId="0" borderId="0" xfId="0" applyFont="1" applyAlignment="1">
      <alignment horizontal="left" vertical="center" indent="5"/>
    </xf>
    <xf numFmtId="0" fontId="1" fillId="0" borderId="0" xfId="0" applyFont="1" applyBorder="1"/>
    <xf numFmtId="0" fontId="1" fillId="0" borderId="0" xfId="0" applyFont="1"/>
    <xf numFmtId="0" fontId="0" fillId="0" borderId="0" xfId="0" applyBorder="1"/>
    <xf numFmtId="0" fontId="3" fillId="2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3" fillId="2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8" xfId="0" applyBorder="1"/>
    <xf numFmtId="0" fontId="3" fillId="3" borderId="6" xfId="0" applyFont="1" applyFill="1" applyBorder="1" applyAlignment="1">
      <alignment horizontal="left" vertical="center"/>
    </xf>
    <xf numFmtId="14" fontId="0" fillId="0" borderId="7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vertical="center" wrapText="1"/>
    </xf>
    <xf numFmtId="0" fontId="6" fillId="4" borderId="13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2" fontId="0" fillId="0" borderId="21" xfId="0" applyNumberFormat="1" applyBorder="1"/>
    <xf numFmtId="2" fontId="0" fillId="0" borderId="22" xfId="0" applyNumberFormat="1" applyBorder="1"/>
    <xf numFmtId="2" fontId="0" fillId="0" borderId="23" xfId="0" applyNumberFormat="1" applyBorder="1"/>
    <xf numFmtId="0" fontId="5" fillId="4" borderId="20" xfId="0" applyFont="1" applyFill="1" applyBorder="1" applyAlignment="1">
      <alignment horizontal="center" vertical="center"/>
    </xf>
    <xf numFmtId="2" fontId="0" fillId="0" borderId="24" xfId="0" applyNumberFormat="1" applyBorder="1"/>
    <xf numFmtId="2" fontId="0" fillId="0" borderId="25" xfId="0" applyNumberFormat="1" applyBorder="1"/>
    <xf numFmtId="2" fontId="0" fillId="0" borderId="26" xfId="0" applyNumberFormat="1" applyBorder="1" applyAlignment="1">
      <alignment horizontal="right"/>
    </xf>
    <xf numFmtId="0" fontId="8" fillId="5" borderId="27" xfId="0" applyFont="1" applyFill="1" applyBorder="1" applyAlignment="1">
      <alignment vertical="center" wrapText="1"/>
    </xf>
    <xf numFmtId="0" fontId="8" fillId="5" borderId="28" xfId="0" applyFont="1" applyFill="1" applyBorder="1" applyAlignment="1">
      <alignment vertical="center" wrapText="1"/>
    </xf>
    <xf numFmtId="0" fontId="8" fillId="5" borderId="29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/>
    </xf>
    <xf numFmtId="0" fontId="8" fillId="6" borderId="16" xfId="0" applyFont="1" applyFill="1" applyBorder="1" applyAlignment="1">
      <alignment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vertical="center" wrapText="1"/>
    </xf>
    <xf numFmtId="0" fontId="8" fillId="5" borderId="31" xfId="0" applyFont="1" applyFill="1" applyBorder="1" applyAlignment="1">
      <alignment vertical="center" wrapText="1"/>
    </xf>
    <xf numFmtId="0" fontId="8" fillId="5" borderId="32" xfId="0" applyFont="1" applyFill="1" applyBorder="1" applyAlignment="1">
      <alignment vertical="center" wrapText="1"/>
    </xf>
    <xf numFmtId="164" fontId="0" fillId="0" borderId="21" xfId="0" applyNumberFormat="1" applyBorder="1"/>
    <xf numFmtId="164" fontId="0" fillId="0" borderId="22" xfId="0" applyNumberFormat="1" applyBorder="1"/>
    <xf numFmtId="0" fontId="8" fillId="5" borderId="33" xfId="0" applyFont="1" applyFill="1" applyBorder="1" applyAlignment="1">
      <alignment vertical="center" wrapText="1"/>
    </xf>
    <xf numFmtId="0" fontId="8" fillId="5" borderId="34" xfId="0" applyFont="1" applyFill="1" applyBorder="1" applyAlignment="1">
      <alignment vertical="center" wrapText="1"/>
    </xf>
    <xf numFmtId="0" fontId="8" fillId="5" borderId="35" xfId="0" applyFont="1" applyFill="1" applyBorder="1" applyAlignment="1">
      <alignment vertical="center" wrapText="1"/>
    </xf>
    <xf numFmtId="0" fontId="8" fillId="5" borderId="36" xfId="0" applyFont="1" applyFill="1" applyBorder="1" applyAlignment="1">
      <alignment vertical="center" wrapText="1"/>
    </xf>
    <xf numFmtId="2" fontId="0" fillId="0" borderId="26" xfId="0" applyNumberFormat="1" applyBorder="1"/>
    <xf numFmtId="0" fontId="8" fillId="5" borderId="37" xfId="0" applyFont="1" applyFill="1" applyBorder="1" applyAlignment="1">
      <alignment vertical="center" wrapText="1"/>
    </xf>
    <xf numFmtId="164" fontId="0" fillId="0" borderId="23" xfId="0" applyNumberFormat="1" applyBorder="1"/>
    <xf numFmtId="0" fontId="0" fillId="0" borderId="0" xfId="0" applyFill="1"/>
    <xf numFmtId="0" fontId="5" fillId="4" borderId="40" xfId="0" applyFont="1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5" fillId="4" borderId="39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Continuous" vertical="center" wrapText="1"/>
    </xf>
    <xf numFmtId="0" fontId="5" fillId="4" borderId="46" xfId="0" applyFont="1" applyFill="1" applyBorder="1" applyAlignment="1">
      <alignment horizontal="centerContinuous" vertical="center" wrapText="1"/>
    </xf>
    <xf numFmtId="0" fontId="0" fillId="0" borderId="38" xfId="0" applyBorder="1"/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0" fillId="7" borderId="38" xfId="0" applyFill="1" applyBorder="1"/>
    <xf numFmtId="0" fontId="0" fillId="0" borderId="37" xfId="0" applyBorder="1"/>
    <xf numFmtId="0" fontId="5" fillId="4" borderId="14" xfId="0" applyFont="1" applyFill="1" applyBorder="1" applyAlignment="1">
      <alignment horizontal="center" vertical="center" wrapText="1"/>
    </xf>
    <xf numFmtId="165" fontId="0" fillId="0" borderId="0" xfId="1" applyNumberFormat="1" applyFont="1" applyBorder="1"/>
    <xf numFmtId="0" fontId="0" fillId="7" borderId="0" xfId="0" applyFill="1" applyBorder="1"/>
    <xf numFmtId="165" fontId="0" fillId="0" borderId="38" xfId="1" applyNumberFormat="1" applyFont="1" applyBorder="1"/>
    <xf numFmtId="0" fontId="0" fillId="7" borderId="43" xfId="0" applyFill="1" applyBorder="1"/>
    <xf numFmtId="0" fontId="0" fillId="0" borderId="0" xfId="0" applyFill="1" applyBorder="1"/>
    <xf numFmtId="0" fontId="11" fillId="0" borderId="0" xfId="0" applyFont="1" applyFill="1" applyBorder="1"/>
    <xf numFmtId="0" fontId="11" fillId="0" borderId="43" xfId="0" applyFont="1" applyFill="1" applyBorder="1"/>
    <xf numFmtId="164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37" xfId="0" applyNumberFormat="1" applyBorder="1" applyAlignment="1">
      <alignment horizontal="center"/>
    </xf>
    <xf numFmtId="0" fontId="0" fillId="0" borderId="42" xfId="0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1" fontId="0" fillId="0" borderId="38" xfId="0" applyNumberFormat="1" applyBorder="1" applyAlignment="1">
      <alignment horizontal="center"/>
    </xf>
    <xf numFmtId="11" fontId="0" fillId="0" borderId="43" xfId="0" applyNumberForma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3" xfId="0" applyBorder="1" applyAlignment="1">
      <alignment horizontal="center"/>
    </xf>
    <xf numFmtId="0" fontId="5" fillId="4" borderId="47" xfId="0" applyFont="1" applyFill="1" applyBorder="1" applyAlignment="1">
      <alignment horizontal="centerContinuous" vertical="center" wrapText="1"/>
    </xf>
    <xf numFmtId="0" fontId="0" fillId="0" borderId="48" xfId="0" applyBorder="1" applyAlignment="1">
      <alignment horizontal="center"/>
    </xf>
    <xf numFmtId="0" fontId="0" fillId="0" borderId="20" xfId="0" applyBorder="1" applyAlignment="1">
      <alignment horizontal="center"/>
    </xf>
    <xf numFmtId="0" fontId="12" fillId="4" borderId="45" xfId="0" applyFont="1" applyFill="1" applyBorder="1" applyAlignment="1">
      <alignment horizontal="centerContinuous" vertical="center" wrapText="1"/>
    </xf>
    <xf numFmtId="0" fontId="12" fillId="4" borderId="46" xfId="0" applyFont="1" applyFill="1" applyBorder="1" applyAlignment="1">
      <alignment horizontal="centerContinuous" vertical="center" wrapText="1"/>
    </xf>
    <xf numFmtId="0" fontId="12" fillId="4" borderId="44" xfId="0" applyFont="1" applyFill="1" applyBorder="1" applyAlignment="1">
      <alignment horizontal="centerContinuous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11" fontId="0" fillId="0" borderId="22" xfId="0" applyNumberFormat="1" applyBorder="1"/>
    <xf numFmtId="11" fontId="0" fillId="0" borderId="23" xfId="0" applyNumberFormat="1" applyBorder="1"/>
    <xf numFmtId="11" fontId="0" fillId="0" borderId="25" xfId="0" applyNumberFormat="1" applyBorder="1"/>
    <xf numFmtId="11" fontId="0" fillId="0" borderId="26" xfId="0" applyNumberFormat="1" applyBorder="1" applyAlignment="1">
      <alignment horizontal="right"/>
    </xf>
    <xf numFmtId="0" fontId="0" fillId="0" borderId="45" xfId="0" applyBorder="1"/>
    <xf numFmtId="165" fontId="0" fillId="0" borderId="44" xfId="1" applyNumberFormat="1" applyFont="1" applyBorder="1"/>
    <xf numFmtId="0" fontId="0" fillId="0" borderId="46" xfId="0" applyBorder="1"/>
    <xf numFmtId="2" fontId="0" fillId="0" borderId="24" xfId="0" applyNumberForma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1" fontId="0" fillId="0" borderId="25" xfId="0" applyNumberFormat="1" applyBorder="1" applyAlignment="1">
      <alignment horizontal="right"/>
    </xf>
    <xf numFmtId="0" fontId="12" fillId="4" borderId="14" xfId="0" applyFont="1" applyFill="1" applyBorder="1" applyAlignment="1">
      <alignment horizontal="centerContinuous" vertical="center" wrapText="1"/>
    </xf>
    <xf numFmtId="0" fontId="12" fillId="4" borderId="16" xfId="0" applyFont="1" applyFill="1" applyBorder="1" applyAlignment="1">
      <alignment horizontal="centerContinuous" vertical="center" wrapText="1"/>
    </xf>
    <xf numFmtId="0" fontId="12" fillId="4" borderId="15" xfId="0" applyFont="1" applyFill="1" applyBorder="1" applyAlignment="1">
      <alignment horizontal="centerContinuous" vertical="center" wrapText="1"/>
    </xf>
    <xf numFmtId="165" fontId="0" fillId="0" borderId="46" xfId="1" applyNumberFormat="1" applyFont="1" applyBorder="1"/>
    <xf numFmtId="165" fontId="0" fillId="0" borderId="37" xfId="1" applyNumberFormat="1" applyFont="1" applyFill="1" applyBorder="1"/>
    <xf numFmtId="165" fontId="0" fillId="0" borderId="43" xfId="1" applyNumberFormat="1" applyFont="1" applyFill="1" applyBorder="1"/>
    <xf numFmtId="0" fontId="13" fillId="4" borderId="40" xfId="0" applyFont="1" applyFill="1" applyBorder="1" applyAlignment="1">
      <alignment horizontal="center" vertical="center" wrapText="1"/>
    </xf>
    <xf numFmtId="0" fontId="0" fillId="7" borderId="38" xfId="0" applyFill="1" applyBorder="1" applyAlignment="1">
      <alignment horizontal="right"/>
    </xf>
    <xf numFmtId="0" fontId="0" fillId="7" borderId="43" xfId="0" applyFill="1" applyBorder="1" applyAlignment="1">
      <alignment horizontal="right"/>
    </xf>
    <xf numFmtId="0" fontId="11" fillId="0" borderId="0" xfId="0" applyFont="1"/>
    <xf numFmtId="2" fontId="0" fillId="0" borderId="26" xfId="0" applyNumberFormat="1" applyBorder="1" applyAlignment="1">
      <alignment horizontal="left"/>
    </xf>
    <xf numFmtId="0" fontId="13" fillId="4" borderId="3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0" fontId="12" fillId="4" borderId="47" xfId="0" applyFont="1" applyFill="1" applyBorder="1" applyAlignment="1">
      <alignment horizontal="centerContinuous" vertical="center" wrapText="1"/>
    </xf>
    <xf numFmtId="0" fontId="0" fillId="0" borderId="47" xfId="0" applyBorder="1"/>
    <xf numFmtId="0" fontId="0" fillId="0" borderId="48" xfId="0" applyBorder="1"/>
    <xf numFmtId="0" fontId="0" fillId="0" borderId="20" xfId="0" applyBorder="1"/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164" fontId="0" fillId="0" borderId="21" xfId="0" applyNumberFormat="1" applyBorder="1" applyAlignment="1">
      <alignment horizontal="right"/>
    </xf>
  </cellXfs>
  <cellStyles count="3">
    <cellStyle name="Comma" xfId="1" builtinId="3"/>
    <cellStyle name="Normal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7"/>
  <sheetViews>
    <sheetView tabSelected="1" workbookViewId="0"/>
  </sheetViews>
  <sheetFormatPr defaultRowHeight="14.4" x14ac:dyDescent="0.3"/>
  <cols>
    <col min="2" max="2" width="29.109375" customWidth="1"/>
    <col min="3" max="13" width="12.6640625" customWidth="1"/>
    <col min="16" max="16" width="14.33203125" bestFit="1" customWidth="1"/>
    <col min="17" max="17" width="13.5546875" bestFit="1" customWidth="1"/>
    <col min="18" max="26" width="12.6640625" bestFit="1" customWidth="1"/>
    <col min="27" max="27" width="7.6640625" bestFit="1" customWidth="1"/>
    <col min="28" max="29" width="7.88671875" bestFit="1" customWidth="1"/>
    <col min="30" max="30" width="14.33203125" bestFit="1" customWidth="1"/>
  </cols>
  <sheetData>
    <row r="1" spans="2:21" ht="21" x14ac:dyDescent="0.3">
      <c r="B1" s="1" t="s">
        <v>0</v>
      </c>
      <c r="C1" s="2"/>
      <c r="D1" s="3"/>
      <c r="E1" s="3"/>
      <c r="F1" s="3"/>
      <c r="G1" s="3"/>
      <c r="H1" s="3"/>
      <c r="I1" s="3"/>
    </row>
    <row r="2" spans="2:21" x14ac:dyDescent="0.3">
      <c r="C2" s="4"/>
    </row>
    <row r="3" spans="2:21" ht="15" thickBot="1" x14ac:dyDescent="0.35">
      <c r="C3" s="4"/>
    </row>
    <row r="4" spans="2:21" x14ac:dyDescent="0.3">
      <c r="B4" s="5" t="s">
        <v>1</v>
      </c>
      <c r="C4" s="6" t="s">
        <v>2</v>
      </c>
      <c r="D4" s="7"/>
      <c r="E4" s="7"/>
      <c r="F4" s="7"/>
      <c r="G4" s="8"/>
    </row>
    <row r="5" spans="2:21" x14ac:dyDescent="0.3">
      <c r="B5" s="9" t="s">
        <v>3</v>
      </c>
      <c r="C5" s="10" t="s">
        <v>4</v>
      </c>
      <c r="D5" s="11"/>
      <c r="E5" s="11"/>
      <c r="F5" s="11"/>
      <c r="G5" s="12"/>
    </row>
    <row r="6" spans="2:21" x14ac:dyDescent="0.3">
      <c r="B6" s="9" t="s">
        <v>5</v>
      </c>
      <c r="C6" s="10" t="s">
        <v>6</v>
      </c>
      <c r="D6" s="11"/>
      <c r="E6" s="11"/>
      <c r="F6" s="11"/>
      <c r="G6" s="12"/>
    </row>
    <row r="7" spans="2:21" x14ac:dyDescent="0.3">
      <c r="B7" s="9" t="s">
        <v>7</v>
      </c>
      <c r="C7" s="13" t="s">
        <v>8</v>
      </c>
      <c r="D7" s="11"/>
      <c r="E7" s="11"/>
      <c r="F7" s="11"/>
      <c r="G7" s="12"/>
    </row>
    <row r="8" spans="2:21" x14ac:dyDescent="0.3">
      <c r="B8" s="9" t="s">
        <v>9</v>
      </c>
      <c r="C8" s="14">
        <v>43271</v>
      </c>
      <c r="D8" s="15"/>
      <c r="E8" s="4"/>
      <c r="F8" s="11"/>
      <c r="G8" s="12"/>
    </row>
    <row r="9" spans="2:21" x14ac:dyDescent="0.3">
      <c r="B9" s="9" t="s">
        <v>10</v>
      </c>
      <c r="C9" s="16" t="s">
        <v>11</v>
      </c>
      <c r="D9" s="11"/>
      <c r="E9" s="11"/>
      <c r="F9" s="11"/>
      <c r="G9" s="12"/>
    </row>
    <row r="10" spans="2:21" ht="40.200000000000003" customHeight="1" x14ac:dyDescent="0.3">
      <c r="B10" s="9" t="s">
        <v>12</v>
      </c>
      <c r="C10" s="124" t="s">
        <v>13</v>
      </c>
      <c r="D10" s="125"/>
      <c r="E10" s="125"/>
      <c r="F10" s="125"/>
      <c r="G10" s="126"/>
    </row>
    <row r="11" spans="2:21" ht="28.8" x14ac:dyDescent="0.3">
      <c r="B11" s="9" t="s">
        <v>14</v>
      </c>
      <c r="C11" s="124" t="s">
        <v>15</v>
      </c>
      <c r="D11" s="125"/>
      <c r="E11" s="125"/>
      <c r="F11" s="125"/>
      <c r="G11" s="126"/>
    </row>
    <row r="12" spans="2:21" ht="29.4" thickBot="1" x14ac:dyDescent="0.35">
      <c r="B12" s="17" t="s">
        <v>16</v>
      </c>
      <c r="C12" s="127" t="s">
        <v>17</v>
      </c>
      <c r="D12" s="128"/>
      <c r="E12" s="128"/>
      <c r="F12" s="128"/>
      <c r="G12" s="129"/>
    </row>
    <row r="13" spans="2:21" ht="15" thickBot="1" x14ac:dyDescent="0.35">
      <c r="B13" s="4"/>
      <c r="C13" s="4"/>
    </row>
    <row r="14" spans="2:21" ht="15.75" customHeight="1" thickBot="1" x14ac:dyDescent="0.35">
      <c r="B14" s="18"/>
      <c r="C14" s="121" t="s">
        <v>18</v>
      </c>
      <c r="D14" s="122"/>
      <c r="E14" s="122"/>
      <c r="F14" s="122"/>
      <c r="G14" s="122"/>
      <c r="H14" s="122"/>
      <c r="I14" s="122"/>
      <c r="J14" s="122"/>
      <c r="K14" s="122"/>
      <c r="L14" s="122"/>
      <c r="M14" s="123"/>
      <c r="O14" s="117"/>
      <c r="P14" s="83" t="s">
        <v>44</v>
      </c>
      <c r="Q14" s="82"/>
      <c r="S14" s="84" t="s">
        <v>47</v>
      </c>
      <c r="T14" s="85" t="s">
        <v>64</v>
      </c>
      <c r="U14" s="86" t="s">
        <v>62</v>
      </c>
    </row>
    <row r="15" spans="2:21" ht="15.75" customHeight="1" thickBot="1" x14ac:dyDescent="0.35">
      <c r="B15" s="19" t="s">
        <v>19</v>
      </c>
      <c r="C15" s="20" t="s">
        <v>20</v>
      </c>
      <c r="D15" s="21" t="s">
        <v>21</v>
      </c>
      <c r="E15" s="22" t="s">
        <v>22</v>
      </c>
      <c r="F15" s="22" t="s">
        <v>23</v>
      </c>
      <c r="G15" s="22" t="s">
        <v>24</v>
      </c>
      <c r="H15" s="22" t="s">
        <v>25</v>
      </c>
      <c r="I15" s="22" t="s">
        <v>26</v>
      </c>
      <c r="J15" s="22" t="s">
        <v>27</v>
      </c>
      <c r="K15" s="22" t="s">
        <v>28</v>
      </c>
      <c r="L15" s="22" t="s">
        <v>29</v>
      </c>
      <c r="M15" s="21" t="s">
        <v>30</v>
      </c>
      <c r="O15" s="19" t="s">
        <v>19</v>
      </c>
      <c r="P15" s="57" t="s">
        <v>46</v>
      </c>
      <c r="Q15" s="58" t="s">
        <v>45</v>
      </c>
      <c r="S15" s="52" t="s">
        <v>48</v>
      </c>
      <c r="T15" s="56">
        <v>4.3773999999999998E-5</v>
      </c>
      <c r="U15" s="68" t="s">
        <v>65</v>
      </c>
    </row>
    <row r="16" spans="2:21" ht="15.75" customHeight="1" thickBot="1" x14ac:dyDescent="0.35">
      <c r="B16" s="23">
        <v>2016</v>
      </c>
      <c r="C16" s="24" t="s">
        <v>31</v>
      </c>
      <c r="D16" s="25" t="s">
        <v>31</v>
      </c>
      <c r="E16" s="25" t="s">
        <v>31</v>
      </c>
      <c r="F16" s="25" t="s">
        <v>31</v>
      </c>
      <c r="G16" s="25" t="s">
        <v>31</v>
      </c>
      <c r="H16" s="25" t="s">
        <v>31</v>
      </c>
      <c r="I16" s="25" t="s">
        <v>31</v>
      </c>
      <c r="J16" s="25" t="s">
        <v>31</v>
      </c>
      <c r="K16" s="25" t="s">
        <v>31</v>
      </c>
      <c r="L16" s="25" t="s">
        <v>31</v>
      </c>
      <c r="M16" s="26" t="s">
        <v>31</v>
      </c>
      <c r="O16" s="119">
        <v>2016</v>
      </c>
      <c r="P16" s="62">
        <f>Q16/$T$15</f>
        <v>1217832503.3124688</v>
      </c>
      <c r="Q16" s="60">
        <v>53309.4</v>
      </c>
      <c r="S16" s="4"/>
      <c r="T16" s="4"/>
      <c r="U16" s="67"/>
    </row>
    <row r="17" spans="2:27" ht="15.75" customHeight="1" thickBot="1" x14ac:dyDescent="0.35">
      <c r="B17" s="23">
        <v>2010</v>
      </c>
      <c r="C17" s="24" t="s">
        <v>31</v>
      </c>
      <c r="D17" s="25" t="s">
        <v>31</v>
      </c>
      <c r="E17" s="25" t="s">
        <v>31</v>
      </c>
      <c r="F17" s="25" t="s">
        <v>31</v>
      </c>
      <c r="G17" s="25" t="s">
        <v>31</v>
      </c>
      <c r="H17" s="25" t="s">
        <v>31</v>
      </c>
      <c r="I17" s="25" t="s">
        <v>31</v>
      </c>
      <c r="J17" s="25" t="s">
        <v>31</v>
      </c>
      <c r="K17" s="25" t="s">
        <v>31</v>
      </c>
      <c r="L17" s="25" t="s">
        <v>31</v>
      </c>
      <c r="M17" s="26" t="s">
        <v>31</v>
      </c>
      <c r="O17" s="119">
        <v>2010</v>
      </c>
      <c r="P17" s="62">
        <f>Q17/$T$15</f>
        <v>1004680860.784941</v>
      </c>
      <c r="Q17" s="60">
        <v>43978.9</v>
      </c>
    </row>
    <row r="18" spans="2:27" ht="15" thickBot="1" x14ac:dyDescent="0.35">
      <c r="B18" s="27">
        <v>2005</v>
      </c>
      <c r="C18" s="28" t="s">
        <v>31</v>
      </c>
      <c r="D18" s="29" t="s">
        <v>31</v>
      </c>
      <c r="E18" s="29" t="s">
        <v>31</v>
      </c>
      <c r="F18" s="29" t="s">
        <v>31</v>
      </c>
      <c r="G18" s="29" t="s">
        <v>31</v>
      </c>
      <c r="H18" s="29" t="s">
        <v>31</v>
      </c>
      <c r="I18" s="29" t="s">
        <v>31</v>
      </c>
      <c r="J18" s="29" t="s">
        <v>31</v>
      </c>
      <c r="K18" s="29" t="s">
        <v>31</v>
      </c>
      <c r="L18" s="29" t="s">
        <v>31</v>
      </c>
      <c r="M18" s="110" t="s">
        <v>31</v>
      </c>
      <c r="O18" s="120">
        <v>2005</v>
      </c>
      <c r="P18" s="64">
        <f>Q18/$T$15</f>
        <v>643332114.95408225</v>
      </c>
      <c r="Q18" s="65">
        <v>28161.219999999998</v>
      </c>
      <c r="AA18" s="49"/>
    </row>
    <row r="19" spans="2:27" ht="15" thickBot="1" x14ac:dyDescent="0.3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</row>
    <row r="20" spans="2:27" ht="15" thickBot="1" x14ac:dyDescent="0.35">
      <c r="B20" s="34" t="s">
        <v>32</v>
      </c>
      <c r="C20" s="35"/>
      <c r="D20" s="36" t="s">
        <v>33</v>
      </c>
      <c r="E20" s="37"/>
      <c r="F20" s="32"/>
      <c r="G20" s="32"/>
      <c r="H20" s="32"/>
      <c r="I20" s="32"/>
      <c r="J20" s="32"/>
      <c r="K20" s="32"/>
      <c r="L20" s="32"/>
      <c r="M20" s="33"/>
      <c r="O20" s="78"/>
      <c r="P20" s="83" t="s">
        <v>49</v>
      </c>
      <c r="Q20" s="54"/>
      <c r="R20" s="54"/>
      <c r="S20" s="54"/>
      <c r="T20" s="54"/>
      <c r="U20" s="54"/>
      <c r="V20" s="54"/>
      <c r="W20" s="54"/>
      <c r="X20" s="54"/>
      <c r="Y20" s="54"/>
      <c r="Z20" s="55"/>
    </row>
    <row r="21" spans="2:27" ht="15" thickBot="1" x14ac:dyDescent="0.35">
      <c r="B21" s="31"/>
      <c r="C21" s="32"/>
      <c r="D21" s="32"/>
      <c r="E21" s="38"/>
      <c r="F21" s="38"/>
      <c r="G21" s="38"/>
      <c r="H21" s="38"/>
      <c r="I21" s="38"/>
      <c r="J21" s="38"/>
      <c r="K21" s="38"/>
      <c r="L21" s="38"/>
      <c r="M21" s="39"/>
      <c r="O21" s="19"/>
      <c r="P21" s="20" t="s">
        <v>50</v>
      </c>
      <c r="Q21" s="53" t="s">
        <v>59</v>
      </c>
      <c r="R21" s="22" t="s">
        <v>60</v>
      </c>
      <c r="S21" s="22" t="s">
        <v>51</v>
      </c>
      <c r="T21" s="22" t="s">
        <v>52</v>
      </c>
      <c r="U21" s="22" t="s">
        <v>53</v>
      </c>
      <c r="V21" s="22" t="s">
        <v>54</v>
      </c>
      <c r="W21" s="22" t="s">
        <v>55</v>
      </c>
      <c r="X21" s="22" t="s">
        <v>56</v>
      </c>
      <c r="Y21" s="22" t="s">
        <v>57</v>
      </c>
      <c r="Z21" s="21" t="s">
        <v>58</v>
      </c>
    </row>
    <row r="22" spans="2:27" ht="15.75" customHeight="1" thickBot="1" x14ac:dyDescent="0.35">
      <c r="B22" s="18"/>
      <c r="C22" s="121" t="s">
        <v>34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3"/>
      <c r="O22" s="19" t="s">
        <v>62</v>
      </c>
      <c r="P22" s="87" t="s">
        <v>75</v>
      </c>
      <c r="Q22" s="88" t="s">
        <v>66</v>
      </c>
      <c r="R22" s="88" t="s">
        <v>66</v>
      </c>
      <c r="S22" s="88" t="s">
        <v>65</v>
      </c>
      <c r="T22" s="88" t="s">
        <v>65</v>
      </c>
      <c r="U22" s="88" t="s">
        <v>65</v>
      </c>
      <c r="V22" s="88" t="s">
        <v>65</v>
      </c>
      <c r="W22" s="88" t="s">
        <v>65</v>
      </c>
      <c r="X22" s="88" t="s">
        <v>65</v>
      </c>
      <c r="Y22" s="88" t="s">
        <v>65</v>
      </c>
      <c r="Z22" s="89" t="s">
        <v>65</v>
      </c>
    </row>
    <row r="23" spans="2:27" ht="15" thickBot="1" x14ac:dyDescent="0.35">
      <c r="B23" s="19" t="s">
        <v>19</v>
      </c>
      <c r="C23" s="20" t="s">
        <v>20</v>
      </c>
      <c r="D23" s="21" t="s">
        <v>21</v>
      </c>
      <c r="E23" s="22" t="s">
        <v>22</v>
      </c>
      <c r="F23" s="22" t="s">
        <v>23</v>
      </c>
      <c r="G23" s="22" t="s">
        <v>24</v>
      </c>
      <c r="H23" s="22" t="s">
        <v>25</v>
      </c>
      <c r="I23" s="22" t="s">
        <v>26</v>
      </c>
      <c r="J23" s="22" t="s">
        <v>27</v>
      </c>
      <c r="K23" s="22" t="s">
        <v>28</v>
      </c>
      <c r="L23" s="22" t="s">
        <v>29</v>
      </c>
      <c r="M23" s="21" t="s">
        <v>30</v>
      </c>
      <c r="O23" s="80"/>
      <c r="P23" s="76">
        <v>166</v>
      </c>
      <c r="Q23" s="76">
        <v>0.03</v>
      </c>
      <c r="R23" s="76">
        <v>0.03</v>
      </c>
      <c r="S23" s="76">
        <v>2.0000000000000001E-4</v>
      </c>
      <c r="T23" s="76">
        <v>8.6999999999999994E-3</v>
      </c>
      <c r="U23" s="76">
        <v>2.9999999999999997E-4</v>
      </c>
      <c r="V23" s="76">
        <v>6.3E-3</v>
      </c>
      <c r="W23" s="76">
        <v>4.4999999999999997E-3</v>
      </c>
      <c r="X23" s="76">
        <v>2.3E-3</v>
      </c>
      <c r="Y23" s="76">
        <v>2.0000000000000001E-4</v>
      </c>
      <c r="Z23" s="77">
        <v>3.3000000000000002E-2</v>
      </c>
    </row>
    <row r="24" spans="2:27" ht="15" thickBot="1" x14ac:dyDescent="0.35">
      <c r="B24" s="23">
        <v>2016</v>
      </c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26"/>
    </row>
    <row r="25" spans="2:27" ht="15" thickBot="1" x14ac:dyDescent="0.35">
      <c r="B25" s="23">
        <v>2010</v>
      </c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6"/>
      <c r="O25" s="78"/>
      <c r="P25" s="83" t="s">
        <v>61</v>
      </c>
      <c r="Q25" s="54"/>
      <c r="R25" s="54"/>
      <c r="S25" s="54"/>
      <c r="T25" s="54"/>
      <c r="U25" s="54"/>
      <c r="V25" s="54"/>
      <c r="W25" s="54"/>
      <c r="X25" s="54"/>
      <c r="Y25" s="54"/>
      <c r="Z25" s="55"/>
    </row>
    <row r="26" spans="2:27" ht="15.75" customHeight="1" thickBot="1" x14ac:dyDescent="0.35">
      <c r="B26" s="27">
        <v>2005</v>
      </c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30"/>
      <c r="O26" s="19" t="s">
        <v>19</v>
      </c>
      <c r="P26" s="20" t="s">
        <v>20</v>
      </c>
      <c r="Q26" s="53" t="s">
        <v>21</v>
      </c>
      <c r="R26" s="22" t="s">
        <v>22</v>
      </c>
      <c r="S26" s="22" t="s">
        <v>23</v>
      </c>
      <c r="T26" s="22" t="s">
        <v>24</v>
      </c>
      <c r="U26" s="22" t="s">
        <v>25</v>
      </c>
      <c r="V26" s="22" t="s">
        <v>26</v>
      </c>
      <c r="W26" s="22" t="s">
        <v>27</v>
      </c>
      <c r="X26" s="22" t="s">
        <v>28</v>
      </c>
      <c r="Y26" s="22" t="s">
        <v>29</v>
      </c>
      <c r="Z26" s="21" t="s">
        <v>30</v>
      </c>
    </row>
    <row r="27" spans="2:27" ht="15" thickBot="1" x14ac:dyDescent="0.3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  <c r="O27" s="79">
        <v>2016</v>
      </c>
      <c r="P27" s="69">
        <f>$P16*(P$23*10^-6)*10^-6</f>
        <v>0.2021601955498698</v>
      </c>
      <c r="Q27" s="69">
        <f t="shared" ref="Q27:R29" si="0">$P16*Q$23*10^-9</f>
        <v>3.6534975099374069E-2</v>
      </c>
      <c r="R27" s="69">
        <f t="shared" si="0"/>
        <v>3.6534975099374069E-2</v>
      </c>
      <c r="S27" s="70">
        <f t="shared" ref="S27:Z29" si="1">(S$23*10^-6)*$P16*10^-6</f>
        <v>2.4356650066249376E-7</v>
      </c>
      <c r="T27" s="70">
        <f t="shared" si="1"/>
        <v>1.0595142778818476E-5</v>
      </c>
      <c r="U27" s="70">
        <f t="shared" si="1"/>
        <v>3.6534975099374055E-7</v>
      </c>
      <c r="V27" s="70">
        <f t="shared" si="1"/>
        <v>7.6723447708685541E-6</v>
      </c>
      <c r="W27" s="70">
        <f t="shared" si="1"/>
        <v>5.4802462649061082E-6</v>
      </c>
      <c r="X27" s="70">
        <f t="shared" si="1"/>
        <v>2.801014757618678E-6</v>
      </c>
      <c r="Y27" s="70">
        <f t="shared" si="1"/>
        <v>2.4356650066249376E-7</v>
      </c>
      <c r="Z27" s="71">
        <f t="shared" si="1"/>
        <v>4.0188472609311463E-5</v>
      </c>
    </row>
    <row r="28" spans="2:27" ht="15" thickBot="1" x14ac:dyDescent="0.35">
      <c r="B28" s="34" t="s">
        <v>35</v>
      </c>
      <c r="C28" s="35"/>
      <c r="D28" s="36"/>
      <c r="E28" s="37"/>
      <c r="F28" s="32"/>
      <c r="G28" s="32"/>
      <c r="H28" s="32"/>
      <c r="I28" s="32"/>
      <c r="J28" s="32"/>
      <c r="K28" s="32"/>
      <c r="L28" s="32"/>
      <c r="M28" s="33"/>
      <c r="O28" s="79">
        <v>2010</v>
      </c>
      <c r="P28" s="69">
        <f>$P17*(P$23*10^-6)*10^-6</f>
        <v>0.16677702289030019</v>
      </c>
      <c r="Q28" s="69">
        <f t="shared" si="0"/>
        <v>3.0140425823548228E-2</v>
      </c>
      <c r="R28" s="69">
        <f t="shared" si="0"/>
        <v>3.0140425823548228E-2</v>
      </c>
      <c r="S28" s="70">
        <f t="shared" si="1"/>
        <v>2.009361721569882E-7</v>
      </c>
      <c r="T28" s="70">
        <f t="shared" si="1"/>
        <v>8.7407234888289857E-6</v>
      </c>
      <c r="U28" s="70">
        <f t="shared" si="1"/>
        <v>3.0140425823548223E-7</v>
      </c>
      <c r="V28" s="70">
        <f t="shared" si="1"/>
        <v>6.3294894229451279E-6</v>
      </c>
      <c r="W28" s="70">
        <f t="shared" si="1"/>
        <v>4.5210638735322335E-6</v>
      </c>
      <c r="X28" s="70">
        <f t="shared" si="1"/>
        <v>2.3107659798053639E-6</v>
      </c>
      <c r="Y28" s="70">
        <f t="shared" si="1"/>
        <v>2.009361721569882E-7</v>
      </c>
      <c r="Z28" s="71">
        <f t="shared" si="1"/>
        <v>3.3154468405903042E-5</v>
      </c>
    </row>
    <row r="29" spans="2:27" ht="15" thickBot="1" x14ac:dyDescent="0.35">
      <c r="B29" s="31"/>
      <c r="C29" s="32"/>
      <c r="D29" s="32"/>
      <c r="E29" s="38"/>
      <c r="F29" s="38"/>
      <c r="G29" s="38"/>
      <c r="H29" s="38"/>
      <c r="I29" s="38"/>
      <c r="J29" s="38"/>
      <c r="K29" s="38"/>
      <c r="L29" s="38"/>
      <c r="M29" s="39"/>
      <c r="O29" s="80">
        <v>2005</v>
      </c>
      <c r="P29" s="73">
        <f>$P18*(P$23*10^-6)*10^-6</f>
        <v>0.10679313108237766</v>
      </c>
      <c r="Q29" s="73">
        <f t="shared" si="0"/>
        <v>1.9299963448622465E-2</v>
      </c>
      <c r="R29" s="73">
        <f t="shared" si="0"/>
        <v>1.9299963448622465E-2</v>
      </c>
      <c r="S29" s="74">
        <f t="shared" si="1"/>
        <v>1.2866642299081646E-7</v>
      </c>
      <c r="T29" s="74">
        <f t="shared" si="1"/>
        <v>5.5969894001005136E-6</v>
      </c>
      <c r="U29" s="74">
        <f t="shared" si="1"/>
        <v>1.9299963448622464E-7</v>
      </c>
      <c r="V29" s="74">
        <f t="shared" si="1"/>
        <v>4.0529923242107186E-6</v>
      </c>
      <c r="W29" s="74">
        <f t="shared" si="1"/>
        <v>2.89499451729337E-6</v>
      </c>
      <c r="X29" s="74">
        <f t="shared" si="1"/>
        <v>1.4796638643943891E-6</v>
      </c>
      <c r="Y29" s="74">
        <f t="shared" si="1"/>
        <v>1.2866642299081646E-7</v>
      </c>
      <c r="Z29" s="75">
        <f t="shared" si="1"/>
        <v>2.1229959793484713E-5</v>
      </c>
    </row>
    <row r="30" spans="2:27" ht="15" thickBot="1" x14ac:dyDescent="0.35">
      <c r="B30" s="18"/>
      <c r="C30" s="121" t="s">
        <v>36</v>
      </c>
      <c r="D30" s="122"/>
      <c r="E30" s="122"/>
      <c r="F30" s="122"/>
      <c r="G30" s="122"/>
      <c r="H30" s="122"/>
      <c r="I30" s="122"/>
      <c r="J30" s="122"/>
      <c r="K30" s="122"/>
      <c r="L30" s="122"/>
      <c r="M30" s="123"/>
    </row>
    <row r="31" spans="2:27" ht="15" thickBot="1" x14ac:dyDescent="0.35">
      <c r="B31" s="19" t="s">
        <v>19</v>
      </c>
      <c r="C31" s="20" t="s">
        <v>20</v>
      </c>
      <c r="D31" s="21" t="s">
        <v>21</v>
      </c>
      <c r="E31" s="22" t="s">
        <v>22</v>
      </c>
      <c r="F31" s="22" t="s">
        <v>23</v>
      </c>
      <c r="G31" s="22" t="s">
        <v>24</v>
      </c>
      <c r="H31" s="22" t="s">
        <v>25</v>
      </c>
      <c r="I31" s="22" t="s">
        <v>26</v>
      </c>
      <c r="J31" s="22" t="s">
        <v>27</v>
      </c>
      <c r="K31" s="22" t="s">
        <v>28</v>
      </c>
      <c r="L31" s="22" t="s">
        <v>29</v>
      </c>
      <c r="M31" s="21" t="s">
        <v>30</v>
      </c>
      <c r="P31" s="49"/>
      <c r="Q31" s="49"/>
      <c r="R31" s="49"/>
      <c r="S31" s="49"/>
      <c r="T31" s="49"/>
    </row>
    <row r="32" spans="2:27" ht="15" thickBot="1" x14ac:dyDescent="0.35">
      <c r="B32" s="23">
        <v>2016</v>
      </c>
      <c r="C32" s="40">
        <v>0.2021601955498698</v>
      </c>
      <c r="D32" s="41">
        <v>3.6534975099374069E-2</v>
      </c>
      <c r="E32" s="41">
        <v>3.6534975099374069E-2</v>
      </c>
      <c r="F32" s="90">
        <v>2.4356650066249376E-7</v>
      </c>
      <c r="G32" s="90">
        <v>1.0595142778818476E-5</v>
      </c>
      <c r="H32" s="90">
        <v>3.6534975099374055E-7</v>
      </c>
      <c r="I32" s="90">
        <v>7.6723447708685541E-6</v>
      </c>
      <c r="J32" s="90">
        <v>5.4802462649061082E-6</v>
      </c>
      <c r="K32" s="90">
        <v>2.801014757618678E-6</v>
      </c>
      <c r="L32" s="90">
        <v>2.4356650066249376E-7</v>
      </c>
      <c r="M32" s="91">
        <v>4.0188472609311463E-5</v>
      </c>
    </row>
    <row r="33" spans="2:15" ht="15" thickBot="1" x14ac:dyDescent="0.35">
      <c r="B33" s="23">
        <v>2010</v>
      </c>
      <c r="C33" s="40">
        <v>0.16677702289030019</v>
      </c>
      <c r="D33" s="41">
        <v>3.0140425823548228E-2</v>
      </c>
      <c r="E33" s="41">
        <v>3.0140425823548228E-2</v>
      </c>
      <c r="F33" s="90">
        <v>2.009361721569882E-7</v>
      </c>
      <c r="G33" s="90">
        <v>8.7407234888289857E-6</v>
      </c>
      <c r="H33" s="90">
        <v>3.0140425823548223E-7</v>
      </c>
      <c r="I33" s="90">
        <v>6.3294894229451279E-6</v>
      </c>
      <c r="J33" s="90">
        <v>4.5210638735322335E-6</v>
      </c>
      <c r="K33" s="90">
        <v>2.3107659798053639E-6</v>
      </c>
      <c r="L33" s="90">
        <v>2.009361721569882E-7</v>
      </c>
      <c r="M33" s="91">
        <v>3.3154468405903042E-5</v>
      </c>
      <c r="O33" s="109" t="s">
        <v>76</v>
      </c>
    </row>
    <row r="34" spans="2:15" ht="15" thickBot="1" x14ac:dyDescent="0.35">
      <c r="B34" s="27">
        <v>2005</v>
      </c>
      <c r="C34" s="28">
        <v>0.10679313108237766</v>
      </c>
      <c r="D34" s="29">
        <v>1.9299963448622465E-2</v>
      </c>
      <c r="E34" s="29">
        <v>1.9299963448622465E-2</v>
      </c>
      <c r="F34" s="92">
        <v>1.2866642299081646E-7</v>
      </c>
      <c r="G34" s="92">
        <v>5.5969894001005136E-6</v>
      </c>
      <c r="H34" s="92">
        <v>1.9299963448622464E-7</v>
      </c>
      <c r="I34" s="92">
        <v>4.0529923242107186E-6</v>
      </c>
      <c r="J34" s="92">
        <v>2.89499451729337E-6</v>
      </c>
      <c r="K34" s="92">
        <v>1.4796638643943891E-6</v>
      </c>
      <c r="L34" s="92">
        <v>1.2866642299081646E-7</v>
      </c>
      <c r="M34" s="93">
        <v>2.1229959793484713E-5</v>
      </c>
    </row>
    <row r="35" spans="2:15" ht="15" thickBot="1" x14ac:dyDescent="0.35"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</row>
    <row r="36" spans="2:15" ht="15" thickBot="1" x14ac:dyDescent="0.35">
      <c r="B36" s="34" t="s">
        <v>37</v>
      </c>
      <c r="C36" s="35"/>
      <c r="D36" s="36"/>
      <c r="E36" s="37"/>
      <c r="F36" s="32"/>
      <c r="G36" s="32"/>
      <c r="H36" s="32"/>
      <c r="I36" s="32"/>
      <c r="J36" s="32"/>
      <c r="K36" s="32"/>
      <c r="L36" s="32"/>
      <c r="M36" s="33"/>
    </row>
    <row r="37" spans="2:15" ht="15" thickBot="1" x14ac:dyDescent="0.35">
      <c r="B37" s="45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9"/>
    </row>
  </sheetData>
  <mergeCells count="6">
    <mergeCell ref="C30:M30"/>
    <mergeCell ref="C10:G10"/>
    <mergeCell ref="C11:G11"/>
    <mergeCell ref="C12:G12"/>
    <mergeCell ref="C14:M14"/>
    <mergeCell ref="C22:M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7"/>
  <sheetViews>
    <sheetView workbookViewId="0"/>
  </sheetViews>
  <sheetFormatPr defaultRowHeight="14.4" x14ac:dyDescent="0.3"/>
  <cols>
    <col min="2" max="2" width="29.109375" customWidth="1"/>
    <col min="3" max="13" width="12.6640625" customWidth="1"/>
    <col min="15" max="15" width="9.109375" customWidth="1"/>
    <col min="16" max="16" width="14.33203125" bestFit="1" customWidth="1"/>
    <col min="17" max="17" width="13.5546875" bestFit="1" customWidth="1"/>
    <col min="18" max="26" width="12.6640625" bestFit="1" customWidth="1"/>
  </cols>
  <sheetData>
    <row r="1" spans="2:21" ht="21" x14ac:dyDescent="0.3">
      <c r="B1" s="1" t="s">
        <v>0</v>
      </c>
      <c r="C1" s="2"/>
      <c r="D1" s="3"/>
      <c r="E1" s="3"/>
      <c r="F1" s="3"/>
      <c r="G1" s="3"/>
      <c r="H1" s="3"/>
      <c r="I1" s="3"/>
    </row>
    <row r="2" spans="2:21" ht="15" customHeight="1" x14ac:dyDescent="0.3">
      <c r="C2" s="4"/>
    </row>
    <row r="3" spans="2:21" ht="15" thickBot="1" x14ac:dyDescent="0.35">
      <c r="C3" s="4"/>
    </row>
    <row r="4" spans="2:21" x14ac:dyDescent="0.3">
      <c r="B4" s="5" t="s">
        <v>1</v>
      </c>
      <c r="C4" s="6" t="s">
        <v>2</v>
      </c>
      <c r="D4" s="7"/>
      <c r="E4" s="7"/>
      <c r="F4" s="7"/>
      <c r="G4" s="8"/>
    </row>
    <row r="5" spans="2:21" x14ac:dyDescent="0.3">
      <c r="B5" s="9" t="s">
        <v>3</v>
      </c>
      <c r="C5" s="10" t="s">
        <v>42</v>
      </c>
      <c r="D5" s="11"/>
      <c r="E5" s="11"/>
      <c r="F5" s="11"/>
      <c r="G5" s="12"/>
    </row>
    <row r="6" spans="2:21" x14ac:dyDescent="0.3">
      <c r="B6" s="9" t="s">
        <v>5</v>
      </c>
      <c r="C6" s="10" t="s">
        <v>6</v>
      </c>
      <c r="D6" s="11"/>
      <c r="E6" s="11"/>
      <c r="F6" s="11"/>
      <c r="G6" s="12"/>
    </row>
    <row r="7" spans="2:21" x14ac:dyDescent="0.3">
      <c r="B7" s="9" t="s">
        <v>7</v>
      </c>
      <c r="C7" s="13" t="s">
        <v>8</v>
      </c>
      <c r="D7" s="11"/>
      <c r="E7" s="11"/>
      <c r="F7" s="11"/>
      <c r="G7" s="12"/>
    </row>
    <row r="8" spans="2:21" x14ac:dyDescent="0.3">
      <c r="B8" s="9" t="s">
        <v>9</v>
      </c>
      <c r="C8" s="14">
        <v>43271</v>
      </c>
      <c r="D8" s="15"/>
      <c r="E8" s="4"/>
      <c r="F8" s="11"/>
      <c r="G8" s="12"/>
    </row>
    <row r="9" spans="2:21" x14ac:dyDescent="0.3">
      <c r="B9" s="9" t="s">
        <v>10</v>
      </c>
      <c r="C9" s="16" t="s">
        <v>11</v>
      </c>
      <c r="D9" s="11"/>
      <c r="E9" s="11"/>
      <c r="F9" s="11"/>
      <c r="G9" s="12"/>
    </row>
    <row r="10" spans="2:21" ht="36.6" customHeight="1" x14ac:dyDescent="0.3">
      <c r="B10" s="9" t="s">
        <v>12</v>
      </c>
      <c r="C10" s="124" t="s">
        <v>13</v>
      </c>
      <c r="D10" s="125"/>
      <c r="E10" s="125"/>
      <c r="F10" s="125"/>
      <c r="G10" s="126"/>
    </row>
    <row r="11" spans="2:21" ht="28.8" x14ac:dyDescent="0.3">
      <c r="B11" s="9" t="s">
        <v>14</v>
      </c>
      <c r="C11" s="124" t="s">
        <v>15</v>
      </c>
      <c r="D11" s="125"/>
      <c r="E11" s="125"/>
      <c r="F11" s="125"/>
      <c r="G11" s="126"/>
    </row>
    <row r="12" spans="2:21" ht="29.4" thickBot="1" x14ac:dyDescent="0.35">
      <c r="B12" s="17" t="s">
        <v>16</v>
      </c>
      <c r="C12" s="127" t="s">
        <v>17</v>
      </c>
      <c r="D12" s="128"/>
      <c r="E12" s="128"/>
      <c r="F12" s="128"/>
      <c r="G12" s="129"/>
    </row>
    <row r="13" spans="2:21" ht="15" thickBot="1" x14ac:dyDescent="0.35">
      <c r="B13" s="4"/>
      <c r="C13" s="4"/>
      <c r="N13" s="49"/>
    </row>
    <row r="14" spans="2:21" ht="15" thickBot="1" x14ac:dyDescent="0.35">
      <c r="B14" s="18"/>
      <c r="C14" s="121" t="s">
        <v>18</v>
      </c>
      <c r="D14" s="122"/>
      <c r="E14" s="122"/>
      <c r="F14" s="122"/>
      <c r="G14" s="122"/>
      <c r="H14" s="122"/>
      <c r="I14" s="122"/>
      <c r="J14" s="122"/>
      <c r="K14" s="122"/>
      <c r="L14" s="122"/>
      <c r="M14" s="123"/>
      <c r="O14" s="117"/>
      <c r="P14" s="83" t="s">
        <v>44</v>
      </c>
      <c r="Q14" s="82"/>
      <c r="S14" s="84" t="s">
        <v>47</v>
      </c>
      <c r="T14" s="85" t="s">
        <v>64</v>
      </c>
      <c r="U14" s="86" t="s">
        <v>62</v>
      </c>
    </row>
    <row r="15" spans="2:21" ht="15" thickBot="1" x14ac:dyDescent="0.35">
      <c r="B15" s="19" t="s">
        <v>19</v>
      </c>
      <c r="C15" s="20" t="s">
        <v>20</v>
      </c>
      <c r="D15" s="21" t="s">
        <v>21</v>
      </c>
      <c r="E15" s="22" t="s">
        <v>22</v>
      </c>
      <c r="F15" s="22" t="s">
        <v>23</v>
      </c>
      <c r="G15" s="22" t="s">
        <v>24</v>
      </c>
      <c r="H15" s="22" t="s">
        <v>25</v>
      </c>
      <c r="I15" s="22" t="s">
        <v>26</v>
      </c>
      <c r="J15" s="22" t="s">
        <v>27</v>
      </c>
      <c r="K15" s="22" t="s">
        <v>28</v>
      </c>
      <c r="L15" s="22" t="s">
        <v>29</v>
      </c>
      <c r="M15" s="21" t="s">
        <v>30</v>
      </c>
      <c r="O15" s="19" t="s">
        <v>19</v>
      </c>
      <c r="P15" s="57" t="s">
        <v>46</v>
      </c>
      <c r="Q15" s="58" t="s">
        <v>45</v>
      </c>
      <c r="S15" s="52" t="s">
        <v>63</v>
      </c>
      <c r="T15" s="56">
        <v>4.2694999999999997E-5</v>
      </c>
      <c r="U15" s="68" t="s">
        <v>65</v>
      </c>
    </row>
    <row r="16" spans="2:21" ht="15" thickBot="1" x14ac:dyDescent="0.35">
      <c r="B16" s="23">
        <v>2016</v>
      </c>
      <c r="C16" s="24" t="s">
        <v>31</v>
      </c>
      <c r="D16" s="25" t="s">
        <v>31</v>
      </c>
      <c r="E16" s="25" t="s">
        <v>31</v>
      </c>
      <c r="F16" s="25" t="s">
        <v>31</v>
      </c>
      <c r="G16" s="25" t="s">
        <v>31</v>
      </c>
      <c r="H16" s="25" t="s">
        <v>31</v>
      </c>
      <c r="I16" s="25" t="s">
        <v>31</v>
      </c>
      <c r="J16" s="25" t="s">
        <v>31</v>
      </c>
      <c r="K16" s="25" t="s">
        <v>31</v>
      </c>
      <c r="L16" s="25" t="s">
        <v>31</v>
      </c>
      <c r="M16" s="26" t="s">
        <v>31</v>
      </c>
      <c r="O16" s="118">
        <v>2016</v>
      </c>
      <c r="P16" s="95">
        <f>Q16/$T$15</f>
        <v>617334582.50380611</v>
      </c>
      <c r="Q16" s="96">
        <v>26357.1</v>
      </c>
      <c r="S16" s="66"/>
      <c r="T16" s="66"/>
      <c r="U16" s="67"/>
    </row>
    <row r="17" spans="2:26" ht="15" thickBot="1" x14ac:dyDescent="0.35">
      <c r="B17" s="23">
        <v>2010</v>
      </c>
      <c r="C17" s="24" t="s">
        <v>31</v>
      </c>
      <c r="D17" s="25" t="s">
        <v>31</v>
      </c>
      <c r="E17" s="25" t="s">
        <v>31</v>
      </c>
      <c r="F17" s="25" t="s">
        <v>31</v>
      </c>
      <c r="G17" s="25" t="s">
        <v>31</v>
      </c>
      <c r="H17" s="25" t="s">
        <v>31</v>
      </c>
      <c r="I17" s="25" t="s">
        <v>31</v>
      </c>
      <c r="J17" s="25" t="s">
        <v>31</v>
      </c>
      <c r="K17" s="25" t="s">
        <v>31</v>
      </c>
      <c r="L17" s="25" t="s">
        <v>31</v>
      </c>
      <c r="M17" s="26" t="s">
        <v>31</v>
      </c>
      <c r="O17" s="119">
        <v>2010</v>
      </c>
      <c r="P17" s="62">
        <f>Q17/$T$15</f>
        <v>448190654.64340091</v>
      </c>
      <c r="Q17" s="60">
        <v>19135.5</v>
      </c>
    </row>
    <row r="18" spans="2:26" ht="15" customHeight="1" thickBot="1" x14ac:dyDescent="0.35">
      <c r="B18" s="27">
        <v>2005</v>
      </c>
      <c r="C18" s="28" t="s">
        <v>31</v>
      </c>
      <c r="D18" s="29" t="s">
        <v>31</v>
      </c>
      <c r="E18" s="29" t="s">
        <v>31</v>
      </c>
      <c r="F18" s="29" t="s">
        <v>31</v>
      </c>
      <c r="G18" s="29" t="s">
        <v>31</v>
      </c>
      <c r="H18" s="29" t="s">
        <v>31</v>
      </c>
      <c r="I18" s="29" t="s">
        <v>31</v>
      </c>
      <c r="J18" s="29" t="s">
        <v>31</v>
      </c>
      <c r="K18" s="29" t="s">
        <v>31</v>
      </c>
      <c r="L18" s="29" t="s">
        <v>31</v>
      </c>
      <c r="M18" s="30" t="s">
        <v>31</v>
      </c>
      <c r="O18" s="120">
        <v>2005</v>
      </c>
      <c r="P18" s="107" t="s">
        <v>67</v>
      </c>
      <c r="Q18" s="108" t="s">
        <v>67</v>
      </c>
      <c r="T18" s="49"/>
      <c r="U18" s="49"/>
      <c r="V18" s="49"/>
      <c r="W18" s="49"/>
      <c r="X18" s="49"/>
      <c r="Y18" s="49"/>
      <c r="Z18" s="49"/>
    </row>
    <row r="19" spans="2:26" ht="15" thickBot="1" x14ac:dyDescent="0.35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</row>
    <row r="20" spans="2:26" ht="15" thickBot="1" x14ac:dyDescent="0.35">
      <c r="B20" s="34" t="s">
        <v>32</v>
      </c>
      <c r="C20" s="35"/>
      <c r="D20" s="36" t="s">
        <v>33</v>
      </c>
      <c r="E20" s="37"/>
      <c r="F20" s="32"/>
      <c r="G20" s="32"/>
      <c r="H20" s="32"/>
      <c r="I20" s="32"/>
      <c r="J20" s="32"/>
      <c r="K20" s="32"/>
      <c r="L20" s="32"/>
      <c r="M20" s="33"/>
      <c r="O20" s="78"/>
      <c r="P20" s="83" t="s">
        <v>49</v>
      </c>
      <c r="Q20" s="54"/>
      <c r="R20" s="54"/>
      <c r="S20" s="54"/>
      <c r="T20" s="54"/>
      <c r="U20" s="54"/>
      <c r="V20" s="54"/>
      <c r="W20" s="54"/>
      <c r="X20" s="54"/>
      <c r="Y20" s="54"/>
      <c r="Z20" s="55"/>
    </row>
    <row r="21" spans="2:26" ht="15.75" customHeight="1" thickBot="1" x14ac:dyDescent="0.35">
      <c r="B21" s="31"/>
      <c r="C21" s="32"/>
      <c r="D21" s="32"/>
      <c r="E21" s="38"/>
      <c r="F21" s="38"/>
      <c r="G21" s="38"/>
      <c r="H21" s="38"/>
      <c r="I21" s="38"/>
      <c r="J21" s="38"/>
      <c r="K21" s="38"/>
      <c r="L21" s="38"/>
      <c r="M21" s="39"/>
      <c r="O21" s="19"/>
      <c r="P21" s="20" t="s">
        <v>50</v>
      </c>
      <c r="Q21" s="53" t="s">
        <v>59</v>
      </c>
      <c r="R21" s="22" t="s">
        <v>60</v>
      </c>
      <c r="S21" s="22" t="s">
        <v>68</v>
      </c>
      <c r="T21" s="22" t="s">
        <v>52</v>
      </c>
      <c r="U21" s="22" t="s">
        <v>53</v>
      </c>
      <c r="V21" s="22" t="s">
        <v>54</v>
      </c>
      <c r="W21" s="22" t="s">
        <v>55</v>
      </c>
      <c r="X21" s="22" t="s">
        <v>56</v>
      </c>
      <c r="Y21" s="22" t="s">
        <v>57</v>
      </c>
      <c r="Z21" s="21" t="s">
        <v>58</v>
      </c>
    </row>
    <row r="22" spans="2:26" ht="15.75" customHeight="1" thickBot="1" x14ac:dyDescent="0.35">
      <c r="B22" s="18"/>
      <c r="C22" s="121" t="s">
        <v>34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3"/>
      <c r="O22" s="19" t="s">
        <v>62</v>
      </c>
      <c r="P22" s="87" t="s">
        <v>75</v>
      </c>
      <c r="Q22" s="88" t="s">
        <v>66</v>
      </c>
      <c r="R22" s="88" t="s">
        <v>66</v>
      </c>
      <c r="S22" s="88" t="s">
        <v>65</v>
      </c>
      <c r="T22" s="88" t="s">
        <v>65</v>
      </c>
      <c r="U22" s="88" t="s">
        <v>65</v>
      </c>
      <c r="V22" s="88" t="s">
        <v>65</v>
      </c>
      <c r="W22" s="88" t="s">
        <v>65</v>
      </c>
      <c r="X22" s="88" t="s">
        <v>65</v>
      </c>
      <c r="Y22" s="88" t="s">
        <v>65</v>
      </c>
      <c r="Z22" s="89" t="s">
        <v>65</v>
      </c>
    </row>
    <row r="23" spans="2:26" ht="15" thickBot="1" x14ac:dyDescent="0.35">
      <c r="B23" s="19" t="s">
        <v>19</v>
      </c>
      <c r="C23" s="20" t="s">
        <v>20</v>
      </c>
      <c r="D23" s="21" t="s">
        <v>21</v>
      </c>
      <c r="E23" s="22" t="s">
        <v>22</v>
      </c>
      <c r="F23" s="22" t="s">
        <v>23</v>
      </c>
      <c r="G23" s="22" t="s">
        <v>24</v>
      </c>
      <c r="H23" s="22" t="s">
        <v>25</v>
      </c>
      <c r="I23" s="22" t="s">
        <v>26</v>
      </c>
      <c r="J23" s="22" t="s">
        <v>27</v>
      </c>
      <c r="K23" s="22" t="s">
        <v>28</v>
      </c>
      <c r="L23" s="22" t="s">
        <v>29</v>
      </c>
      <c r="M23" s="21" t="s">
        <v>30</v>
      </c>
      <c r="O23" s="80"/>
      <c r="P23" s="76">
        <v>500</v>
      </c>
      <c r="Q23" s="76">
        <v>0.94</v>
      </c>
      <c r="R23" s="76">
        <v>0.94</v>
      </c>
      <c r="S23" s="76">
        <v>5.0000000000000002E-5</v>
      </c>
      <c r="T23" s="76">
        <v>5.3E-3</v>
      </c>
      <c r="U23" s="76">
        <v>1E-4</v>
      </c>
      <c r="V23" s="76">
        <v>8.5000000000000006E-3</v>
      </c>
      <c r="W23" s="76">
        <v>5.7000000000000002E-3</v>
      </c>
      <c r="X23" s="76">
        <v>2.0000000000000001E-4</v>
      </c>
      <c r="Y23" s="76">
        <v>1E-4</v>
      </c>
      <c r="Z23" s="77">
        <v>1.7999999999999999E-2</v>
      </c>
    </row>
    <row r="24" spans="2:26" ht="15" thickBot="1" x14ac:dyDescent="0.35">
      <c r="B24" s="23">
        <v>2016</v>
      </c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26"/>
    </row>
    <row r="25" spans="2:26" ht="15" thickBot="1" x14ac:dyDescent="0.35">
      <c r="B25" s="23">
        <v>2010</v>
      </c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6"/>
      <c r="O25" s="78"/>
      <c r="P25" s="83" t="s">
        <v>61</v>
      </c>
      <c r="Q25" s="54"/>
      <c r="R25" s="54"/>
      <c r="S25" s="54"/>
      <c r="T25" s="54"/>
      <c r="U25" s="54"/>
      <c r="V25" s="54"/>
      <c r="W25" s="54"/>
      <c r="X25" s="54"/>
      <c r="Y25" s="54"/>
      <c r="Z25" s="55"/>
    </row>
    <row r="26" spans="2:26" ht="15" thickBot="1" x14ac:dyDescent="0.35">
      <c r="B26" s="27">
        <v>2005</v>
      </c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30"/>
      <c r="O26" s="19" t="s">
        <v>19</v>
      </c>
      <c r="P26" s="20" t="s">
        <v>20</v>
      </c>
      <c r="Q26" s="53" t="s">
        <v>21</v>
      </c>
      <c r="R26" s="22" t="s">
        <v>22</v>
      </c>
      <c r="S26" s="22" t="s">
        <v>23</v>
      </c>
      <c r="T26" s="22" t="s">
        <v>24</v>
      </c>
      <c r="U26" s="22" t="s">
        <v>25</v>
      </c>
      <c r="V26" s="22" t="s">
        <v>26</v>
      </c>
      <c r="W26" s="22" t="s">
        <v>27</v>
      </c>
      <c r="X26" s="22" t="s">
        <v>28</v>
      </c>
      <c r="Y26" s="22" t="s">
        <v>29</v>
      </c>
      <c r="Z26" s="21" t="s">
        <v>30</v>
      </c>
    </row>
    <row r="27" spans="2:26" ht="15" thickBot="1" x14ac:dyDescent="0.35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3"/>
      <c r="O27" s="79">
        <v>2016</v>
      </c>
      <c r="P27" s="69">
        <f>$P16*(P$23*10^-6)*10^-6</f>
        <v>0.30866729125190306</v>
      </c>
      <c r="Q27" s="69">
        <f>$P16*Q$23*10^-9</f>
        <v>0.5802945075535777</v>
      </c>
      <c r="R27" s="69">
        <f>$P16*R$23*10^-9</f>
        <v>0.5802945075535777</v>
      </c>
      <c r="S27" s="70">
        <f t="shared" ref="S27:Z28" si="0">(S$23*10^-6)*$P16*10^-6</f>
        <v>3.0866729125190309E-8</v>
      </c>
      <c r="T27" s="70">
        <f t="shared" si="0"/>
        <v>3.2718732872701719E-6</v>
      </c>
      <c r="U27" s="70">
        <f t="shared" si="0"/>
        <v>6.1733458250380618E-8</v>
      </c>
      <c r="V27" s="70">
        <f t="shared" si="0"/>
        <v>5.2473439512823521E-6</v>
      </c>
      <c r="W27" s="70">
        <f t="shared" si="0"/>
        <v>3.5188071202716944E-6</v>
      </c>
      <c r="X27" s="70">
        <f t="shared" si="0"/>
        <v>1.2346691650076124E-7</v>
      </c>
      <c r="Y27" s="70">
        <f t="shared" si="0"/>
        <v>6.1733458250380618E-8</v>
      </c>
      <c r="Z27" s="71">
        <f t="shared" si="0"/>
        <v>1.111202248506851E-5</v>
      </c>
    </row>
    <row r="28" spans="2:26" ht="15" thickBot="1" x14ac:dyDescent="0.35">
      <c r="B28" s="34" t="s">
        <v>35</v>
      </c>
      <c r="C28" s="35"/>
      <c r="D28" s="36"/>
      <c r="E28" s="37"/>
      <c r="F28" s="32"/>
      <c r="G28" s="32"/>
      <c r="H28" s="32"/>
      <c r="I28" s="32"/>
      <c r="J28" s="32"/>
      <c r="K28" s="32"/>
      <c r="L28" s="32"/>
      <c r="M28" s="33"/>
      <c r="O28" s="79">
        <v>2010</v>
      </c>
      <c r="P28" s="69">
        <f>$P17*(P$23*10^-6)*10^-6</f>
        <v>0.22409532732170045</v>
      </c>
      <c r="Q28" s="69">
        <f>$P17*Q$23*10^-9</f>
        <v>0.42129921536479686</v>
      </c>
      <c r="R28" s="69">
        <f>$P17*R$23*10^-9</f>
        <v>0.42129921536479686</v>
      </c>
      <c r="S28" s="70">
        <f t="shared" si="0"/>
        <v>2.2409532732170045E-8</v>
      </c>
      <c r="T28" s="70">
        <f t="shared" si="0"/>
        <v>2.3754104696100246E-6</v>
      </c>
      <c r="U28" s="70">
        <f t="shared" si="0"/>
        <v>4.481906546434009E-8</v>
      </c>
      <c r="V28" s="70">
        <f t="shared" si="0"/>
        <v>3.8096205644689077E-6</v>
      </c>
      <c r="W28" s="70">
        <f t="shared" si="0"/>
        <v>2.5546867314673849E-6</v>
      </c>
      <c r="X28" s="70">
        <f t="shared" si="0"/>
        <v>8.963813092868018E-8</v>
      </c>
      <c r="Y28" s="70">
        <f t="shared" si="0"/>
        <v>4.481906546434009E-8</v>
      </c>
      <c r="Z28" s="71">
        <f t="shared" si="0"/>
        <v>8.0674317835812143E-6</v>
      </c>
    </row>
    <row r="29" spans="2:26" ht="15" thickBot="1" x14ac:dyDescent="0.35">
      <c r="B29" s="31"/>
      <c r="C29" s="32"/>
      <c r="D29" s="32"/>
      <c r="E29" s="38"/>
      <c r="F29" s="38"/>
      <c r="G29" s="38"/>
      <c r="H29" s="38"/>
      <c r="I29" s="38"/>
      <c r="J29" s="38"/>
      <c r="K29" s="38"/>
      <c r="L29" s="38"/>
      <c r="M29" s="39"/>
      <c r="O29" s="80">
        <v>2005</v>
      </c>
      <c r="P29" s="73" t="str">
        <f>IFERROR($P18*(P$23*10^-6)*10^-6,"--")</f>
        <v>--</v>
      </c>
      <c r="Q29" s="73" t="str">
        <f>IFERROR($P18*Q$23*10^-9,"--")</f>
        <v>--</v>
      </c>
      <c r="R29" s="73" t="str">
        <f>IFERROR($P18*R$23*10^-9,"--")</f>
        <v>--</v>
      </c>
      <c r="S29" s="74" t="str">
        <f>IFERROR((S$23*10^-6)*$P18*10^-6,"--")</f>
        <v>--</v>
      </c>
      <c r="T29" s="74" t="str">
        <f t="shared" ref="T29:Z29" si="1">IFERROR((T$23*10^-6)*$P18*10^-6,"--")</f>
        <v>--</v>
      </c>
      <c r="U29" s="74" t="str">
        <f t="shared" si="1"/>
        <v>--</v>
      </c>
      <c r="V29" s="74" t="str">
        <f t="shared" si="1"/>
        <v>--</v>
      </c>
      <c r="W29" s="74" t="str">
        <f t="shared" si="1"/>
        <v>--</v>
      </c>
      <c r="X29" s="74" t="str">
        <f t="shared" si="1"/>
        <v>--</v>
      </c>
      <c r="Y29" s="74" t="str">
        <f t="shared" si="1"/>
        <v>--</v>
      </c>
      <c r="Z29" s="75" t="str">
        <f t="shared" si="1"/>
        <v>--</v>
      </c>
    </row>
    <row r="30" spans="2:26" ht="15" thickBot="1" x14ac:dyDescent="0.35">
      <c r="B30" s="18"/>
      <c r="C30" s="121" t="s">
        <v>36</v>
      </c>
      <c r="D30" s="122"/>
      <c r="E30" s="122"/>
      <c r="F30" s="122"/>
      <c r="G30" s="122"/>
      <c r="H30" s="122"/>
      <c r="I30" s="122"/>
      <c r="J30" s="122"/>
      <c r="K30" s="122"/>
      <c r="L30" s="122"/>
      <c r="M30" s="123"/>
    </row>
    <row r="31" spans="2:26" ht="15" thickBot="1" x14ac:dyDescent="0.35">
      <c r="B31" s="19" t="s">
        <v>19</v>
      </c>
      <c r="C31" s="20" t="s">
        <v>20</v>
      </c>
      <c r="D31" s="21" t="s">
        <v>21</v>
      </c>
      <c r="E31" s="22" t="s">
        <v>22</v>
      </c>
      <c r="F31" s="22" t="s">
        <v>23</v>
      </c>
      <c r="G31" s="22" t="s">
        <v>24</v>
      </c>
      <c r="H31" s="22" t="s">
        <v>25</v>
      </c>
      <c r="I31" s="22" t="s">
        <v>26</v>
      </c>
      <c r="J31" s="22" t="s">
        <v>27</v>
      </c>
      <c r="K31" s="22" t="s">
        <v>28</v>
      </c>
      <c r="L31" s="22" t="s">
        <v>29</v>
      </c>
      <c r="M31" s="21" t="s">
        <v>30</v>
      </c>
      <c r="P31" s="49"/>
      <c r="Q31" s="49"/>
      <c r="R31" s="49"/>
      <c r="S31" s="49"/>
      <c r="T31" s="49"/>
    </row>
    <row r="32" spans="2:26" ht="15" thickBot="1" x14ac:dyDescent="0.35">
      <c r="B32" s="23">
        <v>2016</v>
      </c>
      <c r="C32" s="40">
        <v>0.30866729125190306</v>
      </c>
      <c r="D32" s="41">
        <v>0.5802945075535777</v>
      </c>
      <c r="E32" s="41">
        <v>0.58029450755357803</v>
      </c>
      <c r="F32" s="90">
        <v>3.0866729125190309E-8</v>
      </c>
      <c r="G32" s="90">
        <v>3.2718732872701719E-6</v>
      </c>
      <c r="H32" s="90">
        <v>6.1733458250380618E-8</v>
      </c>
      <c r="I32" s="90">
        <v>5.2473439512823521E-6</v>
      </c>
      <c r="J32" s="90">
        <v>3.5188071202716944E-6</v>
      </c>
      <c r="K32" s="90">
        <v>1.2346691650076124E-7</v>
      </c>
      <c r="L32" s="90">
        <v>6.1733458250380618E-8</v>
      </c>
      <c r="M32" s="91">
        <v>1.111202248506851E-5</v>
      </c>
      <c r="O32" s="109" t="s">
        <v>76</v>
      </c>
    </row>
    <row r="33" spans="2:13" ht="15" thickBot="1" x14ac:dyDescent="0.35">
      <c r="B33" s="23">
        <v>2010</v>
      </c>
      <c r="C33" s="40">
        <v>0.22409532732170045</v>
      </c>
      <c r="D33" s="41">
        <v>0.42129921536479686</v>
      </c>
      <c r="E33" s="41">
        <v>0.42129921536479686</v>
      </c>
      <c r="F33" s="90">
        <v>2.2409532732170045E-8</v>
      </c>
      <c r="G33" s="90">
        <v>2.3754104696100246E-6</v>
      </c>
      <c r="H33" s="90">
        <v>4.481906546434009E-8</v>
      </c>
      <c r="I33" s="90">
        <v>3.8096205644689077E-6</v>
      </c>
      <c r="J33" s="90">
        <v>2.5546867314673849E-6</v>
      </c>
      <c r="K33" s="90">
        <v>8.963813092868018E-8</v>
      </c>
      <c r="L33" s="90">
        <v>4.481906546434009E-8</v>
      </c>
      <c r="M33" s="91">
        <v>8.0674317835812143E-6</v>
      </c>
    </row>
    <row r="34" spans="2:13" ht="15" thickBot="1" x14ac:dyDescent="0.35">
      <c r="B34" s="27">
        <v>2005</v>
      </c>
      <c r="C34" s="97" t="s">
        <v>69</v>
      </c>
      <c r="D34" s="98" t="s">
        <v>69</v>
      </c>
      <c r="E34" s="98" t="s">
        <v>69</v>
      </c>
      <c r="F34" s="99" t="s">
        <v>69</v>
      </c>
      <c r="G34" s="99" t="s">
        <v>69</v>
      </c>
      <c r="H34" s="99" t="s">
        <v>69</v>
      </c>
      <c r="I34" s="99" t="s">
        <v>69</v>
      </c>
      <c r="J34" s="99" t="s">
        <v>69</v>
      </c>
      <c r="K34" s="99" t="s">
        <v>69</v>
      </c>
      <c r="L34" s="99" t="s">
        <v>69</v>
      </c>
      <c r="M34" s="93" t="s">
        <v>69</v>
      </c>
    </row>
    <row r="35" spans="2:13" ht="15" thickBot="1" x14ac:dyDescent="0.35"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</row>
    <row r="36" spans="2:13" ht="15" thickBot="1" x14ac:dyDescent="0.35">
      <c r="B36" s="34" t="s">
        <v>37</v>
      </c>
      <c r="C36" s="35"/>
      <c r="D36" s="36"/>
      <c r="E36" s="37"/>
      <c r="F36" s="32"/>
      <c r="G36" s="32"/>
      <c r="H36" s="32"/>
      <c r="I36" s="32"/>
      <c r="J36" s="32"/>
      <c r="K36" s="32"/>
      <c r="L36" s="32"/>
      <c r="M36" s="33"/>
    </row>
    <row r="37" spans="2:13" ht="15" thickBot="1" x14ac:dyDescent="0.35">
      <c r="B37" s="45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9"/>
    </row>
  </sheetData>
  <mergeCells count="6">
    <mergeCell ref="C22:M22"/>
    <mergeCell ref="C30:M30"/>
    <mergeCell ref="C10:G10"/>
    <mergeCell ref="C11:G11"/>
    <mergeCell ref="C12:G12"/>
    <mergeCell ref="C14:M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7"/>
  <sheetViews>
    <sheetView workbookViewId="0"/>
  </sheetViews>
  <sheetFormatPr defaultRowHeight="14.4" x14ac:dyDescent="0.3"/>
  <cols>
    <col min="2" max="2" width="29.109375" customWidth="1"/>
    <col min="3" max="5" width="15.6640625" customWidth="1"/>
    <col min="6" max="6" width="10.33203125" customWidth="1"/>
    <col min="7" max="7" width="11" customWidth="1"/>
    <col min="8" max="8" width="12.6640625" bestFit="1" customWidth="1"/>
    <col min="9" max="9" width="13.5546875" bestFit="1" customWidth="1"/>
    <col min="10" max="10" width="12.6640625" bestFit="1" customWidth="1"/>
  </cols>
  <sheetData>
    <row r="1" spans="2:11" ht="21" x14ac:dyDescent="0.3">
      <c r="B1" s="1" t="s">
        <v>0</v>
      </c>
      <c r="C1" s="2"/>
      <c r="D1" s="3"/>
      <c r="E1" s="3"/>
      <c r="F1" s="3"/>
      <c r="G1" s="3"/>
    </row>
    <row r="2" spans="2:11" x14ac:dyDescent="0.3">
      <c r="C2" s="4"/>
    </row>
    <row r="3" spans="2:11" ht="15" thickBot="1" x14ac:dyDescent="0.35">
      <c r="C3" s="4"/>
    </row>
    <row r="4" spans="2:11" x14ac:dyDescent="0.3">
      <c r="B4" s="5" t="s">
        <v>1</v>
      </c>
      <c r="C4" s="6" t="s">
        <v>2</v>
      </c>
      <c r="D4" s="7"/>
      <c r="E4" s="7"/>
      <c r="F4" s="7"/>
      <c r="G4" s="8"/>
    </row>
    <row r="5" spans="2:11" x14ac:dyDescent="0.3">
      <c r="B5" s="9" t="s">
        <v>3</v>
      </c>
      <c r="C5" s="10" t="s">
        <v>38</v>
      </c>
      <c r="D5" s="11"/>
      <c r="E5" s="11"/>
      <c r="F5" s="11"/>
      <c r="G5" s="12"/>
    </row>
    <row r="6" spans="2:11" x14ac:dyDescent="0.3">
      <c r="B6" s="9" t="s">
        <v>5</v>
      </c>
      <c r="C6" s="10" t="s">
        <v>39</v>
      </c>
      <c r="D6" s="11"/>
      <c r="E6" s="11"/>
      <c r="F6" s="11"/>
      <c r="G6" s="12"/>
    </row>
    <row r="7" spans="2:11" x14ac:dyDescent="0.3">
      <c r="B7" s="9" t="s">
        <v>7</v>
      </c>
      <c r="C7" s="13" t="s">
        <v>8</v>
      </c>
      <c r="D7" s="11"/>
      <c r="E7" s="11"/>
      <c r="F7" s="11"/>
      <c r="G7" s="12"/>
    </row>
    <row r="8" spans="2:11" x14ac:dyDescent="0.3">
      <c r="B8" s="9" t="s">
        <v>9</v>
      </c>
      <c r="C8" s="14">
        <v>43271</v>
      </c>
      <c r="D8" s="15"/>
      <c r="E8" s="4"/>
      <c r="F8" s="11"/>
      <c r="G8" s="12"/>
    </row>
    <row r="9" spans="2:11" x14ac:dyDescent="0.3">
      <c r="B9" s="9" t="s">
        <v>10</v>
      </c>
      <c r="C9" s="16" t="s">
        <v>11</v>
      </c>
      <c r="D9" s="11"/>
      <c r="E9" s="11"/>
      <c r="F9" s="11"/>
      <c r="G9" s="12"/>
    </row>
    <row r="10" spans="2:11" ht="39.6" customHeight="1" x14ac:dyDescent="0.3">
      <c r="B10" s="9" t="s">
        <v>12</v>
      </c>
      <c r="C10" s="124" t="s">
        <v>43</v>
      </c>
      <c r="D10" s="125"/>
      <c r="E10" s="125"/>
      <c r="F10" s="125"/>
      <c r="G10" s="126"/>
    </row>
    <row r="11" spans="2:11" ht="28.8" x14ac:dyDescent="0.3">
      <c r="B11" s="9" t="s">
        <v>14</v>
      </c>
      <c r="C11" s="124" t="s">
        <v>15</v>
      </c>
      <c r="D11" s="125"/>
      <c r="E11" s="125"/>
      <c r="F11" s="125"/>
      <c r="G11" s="126"/>
    </row>
    <row r="12" spans="2:11" ht="29.4" thickBot="1" x14ac:dyDescent="0.35">
      <c r="B12" s="17" t="s">
        <v>16</v>
      </c>
      <c r="C12" s="127" t="s">
        <v>17</v>
      </c>
      <c r="D12" s="128"/>
      <c r="E12" s="128"/>
      <c r="F12" s="128"/>
      <c r="G12" s="129"/>
    </row>
    <row r="13" spans="2:11" ht="15" thickBot="1" x14ac:dyDescent="0.35">
      <c r="B13" s="4"/>
      <c r="C13" s="4"/>
    </row>
    <row r="14" spans="2:11" ht="15" thickBot="1" x14ac:dyDescent="0.35">
      <c r="B14" s="18"/>
      <c r="C14" s="121" t="s">
        <v>18</v>
      </c>
      <c r="D14" s="122"/>
      <c r="E14" s="123"/>
      <c r="G14" s="100" t="s">
        <v>44</v>
      </c>
      <c r="H14" s="102"/>
      <c r="I14" s="101"/>
    </row>
    <row r="15" spans="2:11" ht="15.75" customHeight="1" thickBot="1" x14ac:dyDescent="0.35">
      <c r="B15" s="19" t="s">
        <v>19</v>
      </c>
      <c r="C15" s="20" t="s">
        <v>40</v>
      </c>
      <c r="D15" s="21" t="s">
        <v>21</v>
      </c>
      <c r="E15" s="21" t="s">
        <v>22</v>
      </c>
      <c r="G15" s="61" t="s">
        <v>19</v>
      </c>
      <c r="H15" s="57" t="s">
        <v>70</v>
      </c>
      <c r="I15" s="58" t="s">
        <v>72</v>
      </c>
    </row>
    <row r="16" spans="2:11" ht="15" thickBot="1" x14ac:dyDescent="0.35">
      <c r="B16" s="23">
        <v>2016</v>
      </c>
      <c r="C16" s="24" t="s">
        <v>41</v>
      </c>
      <c r="D16" s="25" t="s">
        <v>41</v>
      </c>
      <c r="E16" s="26" t="s">
        <v>41</v>
      </c>
      <c r="G16" s="94">
        <v>2016</v>
      </c>
      <c r="H16" s="95">
        <v>1076109</v>
      </c>
      <c r="I16" s="103">
        <v>20000</v>
      </c>
      <c r="K16" s="66"/>
    </row>
    <row r="17" spans="2:10" ht="15" thickBot="1" x14ac:dyDescent="0.35">
      <c r="B17" s="23">
        <v>2010</v>
      </c>
      <c r="C17" s="24" t="s">
        <v>41</v>
      </c>
      <c r="D17" s="25" t="s">
        <v>41</v>
      </c>
      <c r="E17" s="26" t="s">
        <v>41</v>
      </c>
      <c r="G17" s="51">
        <v>2010</v>
      </c>
      <c r="H17" s="63" t="s">
        <v>67</v>
      </c>
      <c r="I17" s="104">
        <v>20000</v>
      </c>
    </row>
    <row r="18" spans="2:10" ht="15" thickBot="1" x14ac:dyDescent="0.35">
      <c r="B18" s="27">
        <v>2005</v>
      </c>
      <c r="C18" s="28" t="s">
        <v>41</v>
      </c>
      <c r="D18" s="29" t="s">
        <v>41</v>
      </c>
      <c r="E18" s="46" t="s">
        <v>41</v>
      </c>
      <c r="G18" s="52">
        <v>2005</v>
      </c>
      <c r="H18" s="59" t="s">
        <v>67</v>
      </c>
      <c r="I18" s="105">
        <v>20000</v>
      </c>
    </row>
    <row r="19" spans="2:10" ht="15" thickBot="1" x14ac:dyDescent="0.35">
      <c r="B19" s="31"/>
      <c r="C19" s="32"/>
      <c r="D19" s="32"/>
      <c r="E19" s="33"/>
    </row>
    <row r="20" spans="2:10" ht="15" thickBot="1" x14ac:dyDescent="0.35">
      <c r="B20" s="34" t="s">
        <v>32</v>
      </c>
      <c r="C20" s="35"/>
      <c r="D20" s="36" t="s">
        <v>33</v>
      </c>
      <c r="E20" s="47"/>
      <c r="G20" s="78"/>
      <c r="H20" s="81" t="s">
        <v>49</v>
      </c>
      <c r="I20" s="54"/>
      <c r="J20" s="55"/>
    </row>
    <row r="21" spans="2:10" ht="15.75" customHeight="1" thickBot="1" x14ac:dyDescent="0.35">
      <c r="B21" s="31"/>
      <c r="C21" s="32"/>
      <c r="D21" s="32"/>
      <c r="E21" s="39"/>
      <c r="G21" s="19"/>
      <c r="H21" s="50" t="s">
        <v>71</v>
      </c>
      <c r="I21" s="53" t="s">
        <v>73</v>
      </c>
      <c r="J21" s="112" t="s">
        <v>74</v>
      </c>
    </row>
    <row r="22" spans="2:10" ht="15.75" customHeight="1" thickBot="1" x14ac:dyDescent="0.35">
      <c r="B22" s="18"/>
      <c r="C22" s="121" t="s">
        <v>34</v>
      </c>
      <c r="D22" s="122"/>
      <c r="E22" s="123"/>
      <c r="G22" s="19" t="s">
        <v>62</v>
      </c>
      <c r="H22" s="106" t="s">
        <v>66</v>
      </c>
      <c r="I22" s="88" t="s">
        <v>66</v>
      </c>
      <c r="J22" s="111" t="s">
        <v>66</v>
      </c>
    </row>
    <row r="23" spans="2:10" ht="15" thickBot="1" x14ac:dyDescent="0.35">
      <c r="B23" s="19" t="s">
        <v>19</v>
      </c>
      <c r="C23" s="20" t="s">
        <v>40</v>
      </c>
      <c r="D23" s="21" t="s">
        <v>21</v>
      </c>
      <c r="E23" s="21" t="s">
        <v>22</v>
      </c>
      <c r="G23" s="80"/>
      <c r="H23" s="72">
        <v>4.1000000000000003E-3</v>
      </c>
      <c r="I23" s="76">
        <v>7.4999999999999997E-3</v>
      </c>
      <c r="J23" s="77">
        <v>1.4999999999999999E-2</v>
      </c>
    </row>
    <row r="24" spans="2:10" ht="15" thickBot="1" x14ac:dyDescent="0.35">
      <c r="B24" s="23">
        <v>2016</v>
      </c>
      <c r="C24" s="24"/>
      <c r="D24" s="25"/>
      <c r="E24" s="26"/>
    </row>
    <row r="25" spans="2:10" ht="15" thickBot="1" x14ac:dyDescent="0.35">
      <c r="B25" s="23">
        <v>2010</v>
      </c>
      <c r="C25" s="24"/>
      <c r="D25" s="25"/>
      <c r="E25" s="26"/>
      <c r="G25" s="78"/>
      <c r="H25" s="81" t="s">
        <v>61</v>
      </c>
      <c r="I25" s="54"/>
      <c r="J25" s="55"/>
    </row>
    <row r="26" spans="2:10" ht="15" thickBot="1" x14ac:dyDescent="0.35">
      <c r="B26" s="27">
        <v>2005</v>
      </c>
      <c r="C26" s="28"/>
      <c r="D26" s="29"/>
      <c r="E26" s="46"/>
      <c r="G26" s="19" t="s">
        <v>19</v>
      </c>
      <c r="H26" s="50" t="s">
        <v>40</v>
      </c>
      <c r="I26" s="53" t="s">
        <v>21</v>
      </c>
      <c r="J26" s="21" t="s">
        <v>22</v>
      </c>
    </row>
    <row r="27" spans="2:10" ht="15" thickBot="1" x14ac:dyDescent="0.35">
      <c r="B27" s="31"/>
      <c r="C27" s="32"/>
      <c r="D27" s="32"/>
      <c r="E27" s="33"/>
      <c r="G27" s="79">
        <v>2016</v>
      </c>
      <c r="H27" s="113">
        <f>IFERROR($H16*H$23*$I16*10^-9,"--")</f>
        <v>8.8240938000000005E-2</v>
      </c>
      <c r="I27" s="69">
        <f t="shared" ref="I27:J27" si="0">IFERROR($H16*I$23*$I16*10^-9,"--")</f>
        <v>0.16141635000000001</v>
      </c>
      <c r="J27" s="114">
        <f t="shared" si="0"/>
        <v>0.32283270000000003</v>
      </c>
    </row>
    <row r="28" spans="2:10" ht="15" thickBot="1" x14ac:dyDescent="0.35">
      <c r="B28" s="34" t="s">
        <v>35</v>
      </c>
      <c r="C28" s="35"/>
      <c r="D28" s="36"/>
      <c r="E28" s="47"/>
      <c r="G28" s="79">
        <v>2010</v>
      </c>
      <c r="H28" s="113" t="str">
        <f t="shared" ref="H28:J28" si="1">IFERROR($H17*H$23*$I17*10^-9,"--")</f>
        <v>--</v>
      </c>
      <c r="I28" s="69" t="str">
        <f t="shared" si="1"/>
        <v>--</v>
      </c>
      <c r="J28" s="114" t="str">
        <f t="shared" si="1"/>
        <v>--</v>
      </c>
    </row>
    <row r="29" spans="2:10" ht="15" thickBot="1" x14ac:dyDescent="0.35">
      <c r="B29" s="31"/>
      <c r="C29" s="32"/>
      <c r="D29" s="32"/>
      <c r="E29" s="39"/>
      <c r="G29" s="80">
        <v>2005</v>
      </c>
      <c r="H29" s="115" t="str">
        <f t="shared" ref="H29:J29" si="2">IFERROR($H18*H$23*$I18*10^-9,"--")</f>
        <v>--</v>
      </c>
      <c r="I29" s="73" t="str">
        <f t="shared" si="2"/>
        <v>--</v>
      </c>
      <c r="J29" s="116" t="str">
        <f t="shared" si="2"/>
        <v>--</v>
      </c>
    </row>
    <row r="30" spans="2:10" ht="15" thickBot="1" x14ac:dyDescent="0.35">
      <c r="B30" s="18"/>
      <c r="C30" s="121" t="s">
        <v>36</v>
      </c>
      <c r="D30" s="122"/>
      <c r="E30" s="123"/>
    </row>
    <row r="31" spans="2:10" ht="15" thickBot="1" x14ac:dyDescent="0.35">
      <c r="B31" s="19" t="s">
        <v>19</v>
      </c>
      <c r="C31" s="20" t="s">
        <v>40</v>
      </c>
      <c r="D31" s="21" t="s">
        <v>21</v>
      </c>
      <c r="E31" s="21" t="s">
        <v>22</v>
      </c>
    </row>
    <row r="32" spans="2:10" ht="15" thickBot="1" x14ac:dyDescent="0.35">
      <c r="B32" s="23">
        <v>2016</v>
      </c>
      <c r="C32" s="40">
        <v>8.8240938000000005E-2</v>
      </c>
      <c r="D32" s="41">
        <v>0.16141635000000001</v>
      </c>
      <c r="E32" s="48">
        <v>0.32283270000000003</v>
      </c>
    </row>
    <row r="33" spans="2:5" ht="15" thickBot="1" x14ac:dyDescent="0.35">
      <c r="B33" s="23">
        <v>2010</v>
      </c>
      <c r="C33" s="40">
        <f>C32*D33/D32</f>
        <v>6.4580987953936256E-2</v>
      </c>
      <c r="D33" s="41">
        <f>D32*('1A3biii'!D33+'1A3bi'!D33)/('1A3biii'!D32+'1A3bi'!D32)</f>
        <v>0.11813595357427363</v>
      </c>
      <c r="E33" s="48">
        <f>E32*('1A3biii'!E33+'1A3bi'!E33)/('1A3biii'!E32+'1A3bi'!E32)</f>
        <v>0.23627190714854715</v>
      </c>
    </row>
    <row r="34" spans="2:5" ht="15" thickBot="1" x14ac:dyDescent="0.35">
      <c r="B34" s="27">
        <v>2005</v>
      </c>
      <c r="C34" s="130" t="s">
        <v>69</v>
      </c>
      <c r="D34" s="98" t="s">
        <v>69</v>
      </c>
      <c r="E34" s="30" t="s">
        <v>69</v>
      </c>
    </row>
    <row r="35" spans="2:5" ht="15" thickBot="1" x14ac:dyDescent="0.35">
      <c r="B35" s="42"/>
      <c r="C35" s="43"/>
      <c r="D35" s="43"/>
      <c r="E35" s="44"/>
    </row>
    <row r="36" spans="2:5" ht="15" thickBot="1" x14ac:dyDescent="0.35">
      <c r="B36" s="34" t="s">
        <v>37</v>
      </c>
      <c r="C36" s="35"/>
      <c r="D36" s="36"/>
      <c r="E36" s="47"/>
    </row>
    <row r="37" spans="2:5" ht="15" thickBot="1" x14ac:dyDescent="0.35">
      <c r="B37" s="45"/>
      <c r="C37" s="38"/>
      <c r="D37" s="38"/>
      <c r="E37" s="39"/>
    </row>
  </sheetData>
  <mergeCells count="6">
    <mergeCell ref="C30:E30"/>
    <mergeCell ref="C10:G10"/>
    <mergeCell ref="C11:G11"/>
    <mergeCell ref="C12:G12"/>
    <mergeCell ref="C14:E14"/>
    <mergeCell ref="C22:E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1A3bi</vt:lpstr>
      <vt:lpstr>1A3biii</vt:lpstr>
      <vt:lpstr>1A3bvi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Giorgos</dc:creator>
  <cp:lastModifiedBy>Giorgos</cp:lastModifiedBy>
  <dcterms:created xsi:type="dcterms:W3CDTF">2018-06-20T14:54:43Z</dcterms:created>
  <dcterms:modified xsi:type="dcterms:W3CDTF">2018-07-12T19:58:51Z</dcterms:modified>
</cp:coreProperties>
</file>