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Stage3_review\AZ\"/>
    </mc:Choice>
  </mc:AlternateContent>
  <bookViews>
    <workbookView xWindow="0" yWindow="0" windowWidth="20490" windowHeight="7155" tabRatio="756" activeTab="1"/>
  </bookViews>
  <sheets>
    <sheet name="read me" sheetId="2" r:id="rId1"/>
    <sheet name="Summary table for all TC " sheetId="5" r:id="rId2"/>
    <sheet name="TC summary 2A1" sheetId="1" r:id="rId3"/>
    <sheet name="TC summary 2C6" sheetId="11" r:id="rId4"/>
    <sheet name="TC summary 2C7a" sheetId="10" r:id="rId5"/>
    <sheet name="TC summary 2D3a" sheetId="12" r:id="rId6"/>
    <sheet name="TC summary 2D3b" sheetId="13" r:id="rId7"/>
    <sheet name="TC summary 2H1" sheetId="14" r:id="rId8"/>
  </sheets>
  <definedNames>
    <definedName name="_ftn1" localSheetId="2">'TC summary 2A1'!#REF!</definedName>
    <definedName name="_ftn1" localSheetId="3">'TC summary 2C6'!#REF!</definedName>
    <definedName name="_ftn1" localSheetId="4">'TC summary 2C7a'!#REF!</definedName>
    <definedName name="_ftn1" localSheetId="5">'TC summary 2D3a'!#REF!</definedName>
    <definedName name="_ftn1" localSheetId="6">'TC summary 2D3b'!#REF!</definedName>
    <definedName name="_ftn1" localSheetId="7">'TC summary 2H1'!#REF!</definedName>
    <definedName name="_ftnref1" localSheetId="2">'TC summary 2A1'!#REF!</definedName>
    <definedName name="_ftnref1" localSheetId="3">'TC summary 2C6'!#REF!</definedName>
    <definedName name="_ftnref1" localSheetId="4">'TC summary 2C7a'!#REF!</definedName>
    <definedName name="_ftnref1" localSheetId="5">'TC summary 2D3a'!#REF!</definedName>
    <definedName name="_ftnref1" localSheetId="6">'TC summary 2D3b'!#REF!</definedName>
    <definedName name="_ftnref1" localSheetId="7">'TC summary 2H1'!#REF!</definedName>
    <definedName name="_Ref477429670" localSheetId="2">'TC summary 2A1'!#REF!</definedName>
    <definedName name="_Ref477429670" localSheetId="3">'TC summary 2C6'!#REF!</definedName>
    <definedName name="_Ref477429670" localSheetId="4">'TC summary 2C7a'!#REF!</definedName>
    <definedName name="_Ref477429670" localSheetId="5">'TC summary 2D3a'!#REF!</definedName>
    <definedName name="_Ref477429670" localSheetId="6">'TC summary 2D3b'!#REF!</definedName>
    <definedName name="_Ref477429670" localSheetId="7">'TC summary 2H1'!#REF!</definedName>
    <definedName name="_Toc477866880" localSheetId="2">'TC summary 2A1'!#REF!</definedName>
    <definedName name="_Toc477866880" localSheetId="3">'TC summary 2C6'!#REF!</definedName>
    <definedName name="_Toc477866880" localSheetId="4">'TC summary 2C7a'!#REF!</definedName>
    <definedName name="_Toc477866880" localSheetId="5">'TC summary 2D3a'!#REF!</definedName>
    <definedName name="_Toc477866880" localSheetId="6">'TC summary 2D3b'!#REF!</definedName>
    <definedName name="_Toc477866880" localSheetId="7">'TC summary 2H1'!#REF!</definedName>
  </definedNames>
  <calcPr calcId="152511"/>
</workbook>
</file>

<file path=xl/calcChain.xml><?xml version="1.0" encoding="utf-8"?>
<calcChain xmlns="http://schemas.openxmlformats.org/spreadsheetml/2006/main">
  <c r="C140" i="5" l="1"/>
  <c r="C124" i="5"/>
  <c r="C108" i="5"/>
  <c r="C92" i="5"/>
  <c r="C70" i="5"/>
  <c r="C76" i="5"/>
  <c r="C54" i="5"/>
  <c r="C38" i="5"/>
  <c r="C22" i="5"/>
  <c r="C60" i="5"/>
  <c r="C44" i="5"/>
  <c r="C28" i="5"/>
  <c r="C12" i="5"/>
  <c r="G144" i="5"/>
  <c r="F145" i="5"/>
  <c r="E140" i="5"/>
  <c r="F125" i="5"/>
  <c r="E127" i="5"/>
  <c r="E112" i="5"/>
  <c r="E113" i="5"/>
  <c r="G112" i="5"/>
  <c r="G113" i="5"/>
  <c r="F108" i="5"/>
  <c r="E95" i="5"/>
  <c r="F80" i="5"/>
  <c r="F81" i="5"/>
  <c r="E76" i="5"/>
  <c r="G76" i="5"/>
  <c r="F62" i="5"/>
  <c r="E47" i="5"/>
  <c r="E48" i="5"/>
  <c r="G65" i="5"/>
  <c r="F60" i="5"/>
  <c r="G44" i="5"/>
  <c r="E31" i="5"/>
  <c r="F14" i="5"/>
  <c r="G13" i="5"/>
  <c r="G141" i="5"/>
  <c r="F142" i="5"/>
  <c r="E144" i="5"/>
  <c r="F129" i="5"/>
  <c r="E124" i="5"/>
  <c r="E125" i="5"/>
  <c r="G124" i="5"/>
  <c r="G125" i="5"/>
  <c r="G111" i="5"/>
  <c r="F111" i="5"/>
  <c r="F112" i="5"/>
  <c r="F97" i="5"/>
  <c r="E92" i="5"/>
  <c r="G92" i="5"/>
  <c r="E79" i="5"/>
  <c r="E80" i="5"/>
  <c r="G80" i="5"/>
  <c r="E81" i="5"/>
  <c r="F65" i="5"/>
  <c r="E60" i="5"/>
  <c r="E62" i="5"/>
  <c r="G46" i="5"/>
  <c r="F64" i="5"/>
  <c r="E49" i="5"/>
  <c r="G48" i="5"/>
  <c r="F33" i="5"/>
  <c r="E28" i="5"/>
  <c r="G28" i="5"/>
  <c r="G15" i="5"/>
  <c r="E14" i="5"/>
  <c r="E13" i="5"/>
  <c r="G145" i="5"/>
  <c r="F140" i="5"/>
  <c r="E141" i="5"/>
  <c r="E142" i="5"/>
  <c r="G142" i="5"/>
  <c r="E128" i="5"/>
  <c r="E129" i="5"/>
  <c r="G128" i="5"/>
  <c r="G129" i="5"/>
  <c r="F124" i="5"/>
  <c r="F109" i="5"/>
  <c r="E111" i="5"/>
  <c r="E96" i="5"/>
  <c r="E97" i="5"/>
  <c r="G96" i="5"/>
  <c r="G97" i="5"/>
  <c r="F92" i="5"/>
  <c r="G78" i="5"/>
  <c r="F79" i="5"/>
  <c r="G79" i="5"/>
  <c r="E64" i="5"/>
  <c r="E65" i="5"/>
  <c r="G49" i="5"/>
  <c r="F44" i="5"/>
  <c r="G60" i="5"/>
  <c r="G47" i="5"/>
  <c r="F47" i="5"/>
  <c r="E32" i="5"/>
  <c r="E33" i="5"/>
  <c r="G140" i="5"/>
  <c r="G127" i="5"/>
  <c r="E108" i="5"/>
  <c r="G81" i="5"/>
  <c r="F78" i="5"/>
  <c r="G64" i="5"/>
  <c r="F46" i="5"/>
  <c r="G32" i="5"/>
  <c r="F28" i="5"/>
  <c r="F15" i="5"/>
  <c r="E145" i="5"/>
  <c r="F127" i="5"/>
  <c r="E109" i="5"/>
  <c r="G95" i="5"/>
  <c r="F76" i="5"/>
  <c r="G62" i="5"/>
  <c r="F49" i="5"/>
  <c r="E46" i="5"/>
  <c r="F31" i="5"/>
  <c r="E15" i="5"/>
  <c r="F141" i="5"/>
  <c r="F128" i="5"/>
  <c r="G108" i="5"/>
  <c r="F95" i="5"/>
  <c r="E44" i="5"/>
  <c r="G33" i="5"/>
  <c r="G14" i="5"/>
  <c r="F113" i="5"/>
  <c r="G109" i="5"/>
  <c r="F96" i="5"/>
  <c r="E78" i="5"/>
  <c r="F48" i="5"/>
  <c r="G31" i="5"/>
  <c r="F32" i="5"/>
  <c r="F13" i="5"/>
  <c r="F144" i="5"/>
  <c r="B42" i="14" l="1"/>
  <c r="G40" i="14"/>
  <c r="F40" i="14"/>
  <c r="E40" i="14"/>
  <c r="D40" i="14"/>
  <c r="C40" i="14"/>
  <c r="B17" i="14"/>
  <c r="C6" i="14"/>
  <c r="B42" i="13"/>
  <c r="G40" i="13"/>
  <c r="F40" i="13"/>
  <c r="E40" i="13"/>
  <c r="D40" i="13"/>
  <c r="C40" i="13"/>
  <c r="B17" i="13"/>
  <c r="C6" i="13"/>
  <c r="B42" i="12"/>
  <c r="G40" i="12"/>
  <c r="F40" i="12"/>
  <c r="E40" i="12"/>
  <c r="D40" i="12"/>
  <c r="C40" i="12"/>
  <c r="B17" i="12"/>
  <c r="C6" i="12"/>
  <c r="G40" i="10"/>
  <c r="F40" i="10"/>
  <c r="E40" i="10"/>
  <c r="D40" i="10"/>
  <c r="C40" i="10"/>
  <c r="G40" i="11"/>
  <c r="F40" i="11"/>
  <c r="E40" i="11"/>
  <c r="D40" i="11"/>
  <c r="C40" i="11"/>
  <c r="G40" i="1"/>
  <c r="F40" i="1"/>
  <c r="E40" i="1"/>
  <c r="D40" i="1"/>
  <c r="C40" i="1"/>
  <c r="C6" i="1"/>
  <c r="C6" i="10"/>
  <c r="C6" i="11"/>
  <c r="B43" i="11"/>
  <c r="B42" i="11"/>
  <c r="B18" i="11"/>
  <c r="B17" i="11"/>
  <c r="B43" i="10"/>
  <c r="B44" i="10" s="1"/>
  <c r="B42" i="10"/>
  <c r="B18" i="10"/>
  <c r="B19" i="10" s="1"/>
  <c r="B17" i="10"/>
  <c r="B43" i="1"/>
  <c r="B44" i="1" s="1"/>
  <c r="B45" i="1" s="1"/>
  <c r="B46" i="1" s="1"/>
  <c r="B47" i="1" s="1"/>
  <c r="B48" i="1" s="1"/>
  <c r="B49" i="1" s="1"/>
  <c r="B50" i="1" s="1"/>
  <c r="B51" i="1" s="1"/>
  <c r="B52" i="1" s="1"/>
  <c r="B42" i="1"/>
  <c r="B18" i="1"/>
  <c r="B19" i="1" s="1"/>
  <c r="B20" i="1" s="1"/>
  <c r="B21" i="1" s="1"/>
  <c r="B22" i="1" s="1"/>
  <c r="B23" i="1" s="1"/>
  <c r="B24" i="1" s="1"/>
  <c r="B25" i="1" s="1"/>
  <c r="B26" i="1" s="1"/>
  <c r="B27" i="1" s="1"/>
  <c r="B17" i="1"/>
  <c r="E17" i="5"/>
  <c r="B18" i="14" l="1"/>
  <c r="B43" i="14"/>
  <c r="B18" i="13"/>
  <c r="B43" i="13"/>
  <c r="B18" i="12"/>
  <c r="B43" i="12"/>
  <c r="B19" i="11"/>
  <c r="B44" i="11"/>
  <c r="B20" i="10"/>
  <c r="B45" i="10"/>
  <c r="B44" i="14" l="1"/>
  <c r="B19" i="14"/>
  <c r="B19" i="13"/>
  <c r="B44" i="13"/>
  <c r="B19" i="12"/>
  <c r="B44" i="12"/>
  <c r="B45" i="11"/>
  <c r="B20" i="11"/>
  <c r="B21" i="10"/>
  <c r="B46" i="10"/>
  <c r="B20" i="14" l="1"/>
  <c r="B45" i="14"/>
  <c r="B20" i="13"/>
  <c r="B45" i="13"/>
  <c r="B20" i="12"/>
  <c r="B45" i="12"/>
  <c r="B21" i="11"/>
  <c r="B46" i="11"/>
  <c r="B47" i="10"/>
  <c r="B22" i="10"/>
  <c r="B46" i="14" l="1"/>
  <c r="B21" i="14"/>
  <c r="B21" i="13"/>
  <c r="B46" i="13"/>
  <c r="B21" i="12"/>
  <c r="B46" i="12"/>
  <c r="B47" i="11"/>
  <c r="B22" i="11"/>
  <c r="B23" i="10"/>
  <c r="B48" i="10"/>
  <c r="B22" i="14" l="1"/>
  <c r="B47" i="14"/>
  <c r="B22" i="13"/>
  <c r="B47" i="13"/>
  <c r="B22" i="12"/>
  <c r="B47" i="12"/>
  <c r="B48" i="11"/>
  <c r="B23" i="11"/>
  <c r="B49" i="10"/>
  <c r="B24" i="10"/>
  <c r="B48" i="14" l="1"/>
  <c r="B23" i="14"/>
  <c r="B23" i="13"/>
  <c r="B48" i="13"/>
  <c r="B23" i="12"/>
  <c r="B48" i="12"/>
  <c r="B49" i="11"/>
  <c r="B24" i="11"/>
  <c r="B25" i="10"/>
  <c r="B50" i="10"/>
  <c r="F17" i="5"/>
  <c r="B24" i="14" l="1"/>
  <c r="B49" i="14"/>
  <c r="B49" i="13"/>
  <c r="B24" i="13"/>
  <c r="B49" i="12"/>
  <c r="B24" i="12"/>
  <c r="B25" i="11"/>
  <c r="B50" i="11"/>
  <c r="B51" i="10"/>
  <c r="B26" i="10"/>
  <c r="B50" i="14" l="1"/>
  <c r="B25" i="14"/>
  <c r="B25" i="13"/>
  <c r="B50" i="13"/>
  <c r="B50" i="12"/>
  <c r="B25" i="12"/>
  <c r="B51" i="11"/>
  <c r="B26" i="11"/>
  <c r="B27" i="10"/>
  <c r="B52" i="10"/>
  <c r="B26" i="14" l="1"/>
  <c r="B51" i="14"/>
  <c r="B26" i="13"/>
  <c r="B51" i="13"/>
  <c r="B51" i="12"/>
  <c r="B26" i="12"/>
  <c r="B52" i="11"/>
  <c r="B27" i="11"/>
  <c r="B52" i="14" l="1"/>
  <c r="B27" i="14"/>
  <c r="B27" i="13"/>
  <c r="B52" i="13"/>
  <c r="B52" i="12"/>
  <c r="B27" i="12"/>
  <c r="G17" i="5"/>
  <c r="E30" i="5"/>
  <c r="G63" i="5"/>
  <c r="G94" i="5"/>
  <c r="G143" i="5"/>
  <c r="E93" i="5"/>
  <c r="G146" i="5" l="1"/>
  <c r="F143" i="5"/>
  <c r="E63" i="5"/>
  <c r="F61" i="5"/>
  <c r="G61" i="5"/>
  <c r="F77" i="5"/>
  <c r="F63" i="5"/>
  <c r="E143" i="5"/>
  <c r="G77" i="5"/>
  <c r="F45" i="5"/>
  <c r="E45" i="5"/>
  <c r="F93" i="5"/>
  <c r="E29" i="5"/>
  <c r="E110" i="5"/>
  <c r="E94" i="5"/>
  <c r="E16" i="5"/>
  <c r="E77" i="5"/>
  <c r="G126" i="5"/>
  <c r="G110" i="5"/>
  <c r="E126" i="5"/>
  <c r="G45" i="5"/>
  <c r="E61" i="5"/>
  <c r="F29" i="5"/>
  <c r="G93" i="5"/>
  <c r="G29" i="5"/>
  <c r="G30" i="5"/>
  <c r="G34" i="5" l="1"/>
  <c r="G98" i="5"/>
  <c r="E66" i="5"/>
  <c r="G50" i="5"/>
  <c r="E130" i="5"/>
  <c r="G114" i="5"/>
  <c r="G130" i="5"/>
  <c r="E82" i="5"/>
  <c r="E98" i="5"/>
  <c r="E114" i="5"/>
  <c r="E34" i="5"/>
  <c r="E50" i="5"/>
  <c r="F50" i="5"/>
  <c r="G82" i="5"/>
  <c r="E146" i="5"/>
  <c r="F82" i="5"/>
  <c r="G66" i="5"/>
  <c r="F66" i="5"/>
  <c r="F146" i="5"/>
  <c r="G16" i="5"/>
  <c r="E12" i="5"/>
  <c r="G12" i="5"/>
  <c r="G18" i="5" l="1"/>
  <c r="E18" i="5"/>
  <c r="F30" i="5"/>
  <c r="F126" i="5"/>
  <c r="F94" i="5"/>
  <c r="F110" i="5"/>
  <c r="F114" i="5" l="1"/>
  <c r="F98" i="5"/>
  <c r="F130" i="5"/>
  <c r="F34" i="5"/>
  <c r="F16" i="5"/>
  <c r="F12" i="5"/>
  <c r="F18" i="5" l="1"/>
</calcChain>
</file>

<file path=xl/comments1.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2.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3.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4.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5.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6.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sharedStrings.xml><?xml version="1.0" encoding="utf-8"?>
<sst xmlns="http://schemas.openxmlformats.org/spreadsheetml/2006/main" count="893" uniqueCount="73">
  <si>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</si>
  <si>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</si>
  <si>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</si>
  <si>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</si>
  <si>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</si>
  <si>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</si>
  <si>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</si>
  <si>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NMVOC</t>
  </si>
  <si>
    <t>yes</t>
  </si>
  <si>
    <t>no</t>
  </si>
  <si>
    <t>[1] Technical guidance on methodologies for adjustments under Article 5, paragraph 2, of the Kyoto Protocol</t>
  </si>
  <si>
    <t>Revised Estimate received from country kt)</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</si>
  <si>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</si>
  <si>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</si>
  <si>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</si>
  <si>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</si>
  <si>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</si>
  <si>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</si>
  <si>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</si>
  <si>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</si>
  <si>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</si>
  <si>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</si>
  <si>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</si>
  <si>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</si>
  <si>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EXAMPLE</t>
  </si>
  <si>
    <t xml:space="preserve"> Technical corrections deemed necessary by the ERT and revised estimates provided by Party </t>
  </si>
  <si>
    <t>MT-NH3-1-2017</t>
  </si>
  <si>
    <t>Description</t>
  </si>
  <si>
    <t>Reference</t>
  </si>
  <si>
    <t>Pollutant estimates (kt)</t>
  </si>
  <si>
    <t xml:space="preserve">National total (row 141) including revised estimates and technical corrections accepted by MS </t>
  </si>
  <si>
    <t>Calculated using data above</t>
  </si>
  <si>
    <t>Difference between original estimate and technical correction deemed necessary by the ERT</t>
  </si>
  <si>
    <t>Difference between original estimate and revised estimates provided by Party and accepted by the ERT</t>
  </si>
  <si>
    <t>Summary table to be included in RR</t>
  </si>
  <si>
    <t xml:space="preserve">Include only pollutans for which TC have been calcualted and national totals changed </t>
  </si>
  <si>
    <t>yes/no</t>
  </si>
  <si>
    <t>TC|REVISED ESTIMATES</t>
  </si>
  <si>
    <t>National total as reported 2018 (row 141)</t>
  </si>
  <si>
    <t>Annex I, xx/xx/2018</t>
  </si>
  <si>
    <t>Azerbaijan</t>
  </si>
  <si>
    <t>2A1</t>
  </si>
  <si>
    <t>Ben Pearson</t>
  </si>
  <si>
    <t xml:space="preserve">BC </t>
  </si>
  <si>
    <t>Used the guidebook ratio of BC:PM2.5 with PM2.5 calculated from Party's AD and Guidebook Tier 1 EF</t>
  </si>
  <si>
    <t>Azerbaijan has not estimated BC for years before 2014</t>
  </si>
  <si>
    <t>2C7a</t>
  </si>
  <si>
    <t>Pb</t>
  </si>
  <si>
    <t>As</t>
  </si>
  <si>
    <t>Cu</t>
  </si>
  <si>
    <t>PCBs</t>
  </si>
  <si>
    <t>Calculated emissions from Party's AD and Guidebook Tier 1 EF</t>
  </si>
  <si>
    <t>Azerbaijan has estimated emissions for these pollutants using factors from the 2013 EMEP/EEA Emission Inventory Guidebook. In the case of PCBs the Guidebook EF has changed from 0.9 g/Mg to 0.9 μg/Mg, so the revision is very large.</t>
  </si>
  <si>
    <t>2C6</t>
  </si>
  <si>
    <t>Azerbaijan has estimated emissions for these pollutants using factors from the 2013 EMEP/EEA Emission Inventory Guidebook. In the case of PCBs the Guidebook EF has changed from 0.9 g/Mg to 2 μg/Mg, so the revision is very large.</t>
  </si>
  <si>
    <t>Cd</t>
  </si>
  <si>
    <t>Hg</t>
  </si>
  <si>
    <t>Zn</t>
  </si>
  <si>
    <t>2D3a</t>
  </si>
  <si>
    <t>Calculated emissions from State Statistical Committee population data and Guidebook Tier 1 EF</t>
  </si>
  <si>
    <t>Azerbaijan has estimated emissions for NMVOC using factors from the 2013 EMEP/EEA Emission Inventory Guidebook, and has not reported Hg emissions for 2016.</t>
  </si>
  <si>
    <t>2D3b</t>
  </si>
  <si>
    <t>Calculated emissions from AD derived from Party's submitted NMVOC emissions and Guidebook Tier 1 EFs</t>
  </si>
  <si>
    <t>2H1</t>
  </si>
  <si>
    <t>Azerbaijan has not estimated BC for 2016 or any years before 2014, and has misapplied of the Guidebook Black Carbon fraction, using the percentage of PM2.5  as an emission factor for 2014 and 2015</t>
  </si>
  <si>
    <t>Calculated emissions from Party's AD, extrapolated to 2016 using proxy data from State Statistical Committee, and Guidebook Tier 1 EF</t>
  </si>
  <si>
    <t>Updated Guidebook EFs &amp; correction of BC calculations</t>
  </si>
  <si>
    <t>Updated Guidebook EFs &amp; gapfilling non-reported years</t>
  </si>
  <si>
    <t>Gapfilling non-reported years</t>
  </si>
  <si>
    <t>Updated Guidebook EFs</t>
  </si>
  <si>
    <t>NE</t>
  </si>
  <si>
    <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</si>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</sst>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
    <numFmt numFmtId="166" formatCode="0.000000"/>
    <numFmt numFmtId="167" formatCode="General;\-0;"/>
    <numFmt numFmtId="168" formatCode="\+#,##0.00000;\-#,##0.00000;\-"/>
  </numFmts>
  <fonts count="19" x14ac:knownFonts="1">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s>
  <fills count="12">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rgb="FFFFC000"/>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s>
  <cellStyleXfs count="5">
    <xf numFmtId="0" fontId="0" fillId="0" borderId="0"/>
    <xf numFmtId="0" fontId="13" fillId="0" borderId="0"/>
    <xf numFmtId="0" fontId="14" fillId="0" borderId="0"/>
    <xf numFmtId="0" fontId="15" fillId="0" borderId="0"/>
    <xf numFmtId="0" fontId="15" fillId="0" borderId="0"/>
  </cellStyleXfs>
  <cellXfs count="98">
    <xf numFmtId="0" fontId="0" fillId="0" borderId="0" xfId="0"/>
    <xf numFmtId="0" fontId="3" fillId="0" borderId="0" xfId="0" applyFont="1" applyAlignment="1">
      <alignment horizontal="left" vertical="center" indent="5"/>
    </xf>
    <xf numFmtId="0" fontId="0" fillId="0" borderId="10" xfId="0" applyBorder="1"/>
    <xf numFmtId="0" fontId="6" fillId="2" borderId="16" xfId="0" applyFont="1" applyFill="1" applyBorder="1" applyAlignment="1">
      <alignment vertical="center" wrapText="1"/>
    </xf>
    <xf numFmtId="0" fontId="6" fillId="2" borderId="10" xfId="0" applyFont="1" applyFill="1" applyBorder="1" applyAlignment="1">
      <alignment vertical="center" wrapText="1"/>
    </xf>
    <xf numFmtId="0" fontId="6" fillId="2" borderId="11" xfId="0" applyFont="1" applyFill="1" applyBorder="1" applyAlignment="1">
      <alignment vertical="center" wrapText="1"/>
    </xf>
    <xf numFmtId="0" fontId="6" fillId="3" borderId="15" xfId="0" applyFont="1" applyFill="1" applyBorder="1" applyAlignment="1">
      <alignment horizontal="center"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0" fontId="6" fillId="2" borderId="14" xfId="0" applyFont="1" applyFill="1" applyBorder="1" applyAlignment="1">
      <alignment vertical="center" wrapText="1"/>
    </xf>
    <xf numFmtId="0" fontId="0" fillId="0" borderId="0" xfId="0" applyBorder="1"/>
    <xf numFmtId="0" fontId="0" fillId="0" borderId="0" xfId="0" applyAlignment="1">
      <alignment wrapText="1"/>
    </xf>
    <xf numFmtId="0" fontId="6" fillId="2" borderId="15" xfId="0" applyFont="1" applyFill="1" applyBorder="1" applyAlignment="1">
      <alignment vertical="center" wrapText="1"/>
    </xf>
    <xf numFmtId="0" fontId="7" fillId="3" borderId="15"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4" fillId="5" borderId="18" xfId="0" applyFont="1" applyFill="1" applyBorder="1" applyAlignment="1">
      <alignment horizontal="center"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4" fillId="7" borderId="15" xfId="0" applyFont="1" applyFill="1" applyBorder="1" applyAlignment="1">
      <alignment vertical="center"/>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3" xfId="0" applyFont="1" applyFill="1" applyBorder="1" applyAlignment="1">
      <alignment vertical="center"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0" fillId="0" borderId="28" xfId="0" applyBorder="1"/>
    <xf numFmtId="0" fontId="0" fillId="0" borderId="29" xfId="0" applyBorder="1"/>
    <xf numFmtId="0" fontId="0" fillId="0" borderId="23" xfId="0" applyBorder="1"/>
    <xf numFmtId="0" fontId="0" fillId="0" borderId="24" xfId="0" applyBorder="1"/>
    <xf numFmtId="0" fontId="4" fillId="0" borderId="0" xfId="0" applyFont="1" applyFill="1" applyBorder="1" applyAlignment="1">
      <alignment horizontal="center" vertical="center"/>
    </xf>
    <xf numFmtId="0" fontId="8" fillId="5" borderId="1" xfId="0" applyFont="1" applyFill="1" applyBorder="1" applyAlignment="1">
      <alignment horizontal="center" vertical="center"/>
    </xf>
    <xf numFmtId="0" fontId="4" fillId="5" borderId="36" xfId="0" applyFont="1" applyFill="1" applyBorder="1" applyAlignment="1">
      <alignment horizontal="center" vertical="center"/>
    </xf>
    <xf numFmtId="0" fontId="6" fillId="2" borderId="37" xfId="0" applyFont="1" applyFill="1" applyBorder="1" applyAlignment="1">
      <alignment vertical="center" wrapText="1"/>
    </xf>
    <xf numFmtId="0" fontId="4" fillId="5" borderId="37"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6" fillId="2" borderId="36" xfId="0" applyFont="1" applyFill="1" applyBorder="1" applyAlignment="1">
      <alignment vertical="center" wrapText="1"/>
    </xf>
    <xf numFmtId="0" fontId="0" fillId="0" borderId="23" xfId="0" applyBorder="1" applyAlignment="1">
      <alignment horizontal="center" vertical="center"/>
    </xf>
    <xf numFmtId="0" fontId="0" fillId="6" borderId="0" xfId="0" applyFill="1" applyBorder="1"/>
    <xf numFmtId="0" fontId="2" fillId="0" borderId="0" xfId="0" applyFont="1" applyBorder="1"/>
    <xf numFmtId="0" fontId="2" fillId="0" borderId="0" xfId="0" applyFont="1"/>
    <xf numFmtId="0" fontId="11" fillId="3" borderId="27" xfId="0" applyFont="1" applyFill="1" applyBorder="1" applyAlignment="1">
      <alignment horizontal="left" vertical="center"/>
    </xf>
    <xf numFmtId="0" fontId="0" fillId="0" borderId="31" xfId="0" applyFont="1" applyBorder="1" applyAlignment="1">
      <alignment horizontal="left" vertical="center"/>
    </xf>
    <xf numFmtId="0" fontId="11" fillId="3" borderId="31" xfId="0" applyFont="1" applyFill="1" applyBorder="1" applyAlignment="1">
      <alignment horizontal="left" vertical="center"/>
    </xf>
    <xf numFmtId="14" fontId="0" fillId="0" borderId="23" xfId="0" applyNumberFormat="1" applyFont="1" applyBorder="1" applyAlignment="1">
      <alignment horizontal="left" vertical="center"/>
    </xf>
    <xf numFmtId="0" fontId="11" fillId="0" borderId="31" xfId="0" applyFont="1" applyFill="1" applyBorder="1" applyAlignment="1">
      <alignment horizontal="left" vertical="center"/>
    </xf>
    <xf numFmtId="0" fontId="11" fillId="4" borderId="26" xfId="0" applyFont="1" applyFill="1" applyBorder="1" applyAlignment="1">
      <alignment vertical="center" wrapText="1"/>
    </xf>
    <xf numFmtId="0" fontId="11" fillId="4" borderId="30" xfId="0" applyFont="1" applyFill="1" applyBorder="1" applyAlignment="1">
      <alignment vertical="center" wrapText="1"/>
    </xf>
    <xf numFmtId="0" fontId="11" fillId="4" borderId="32" xfId="0" applyFont="1" applyFill="1" applyBorder="1" applyAlignment="1">
      <alignment vertical="center" wrapText="1"/>
    </xf>
    <xf numFmtId="0" fontId="12" fillId="0" borderId="0" xfId="0" applyFont="1"/>
    <xf numFmtId="0" fontId="6" fillId="2" borderId="20" xfId="0" applyFont="1" applyFill="1" applyBorder="1" applyAlignment="1">
      <alignment vertical="center" wrapText="1"/>
    </xf>
    <xf numFmtId="0" fontId="6" fillId="2" borderId="11" xfId="0" applyFont="1" applyFill="1" applyBorder="1" applyAlignment="1">
      <alignment vertical="center" wrapText="1"/>
    </xf>
    <xf numFmtId="0" fontId="6" fillId="6" borderId="9" xfId="0" applyFont="1" applyFill="1" applyBorder="1" applyAlignment="1">
      <alignment vertical="center"/>
    </xf>
    <xf numFmtId="0" fontId="6" fillId="6" borderId="4" xfId="0" applyFont="1" applyFill="1" applyBorder="1" applyAlignment="1">
      <alignment vertical="center"/>
    </xf>
    <xf numFmtId="0" fontId="6" fillId="2" borderId="14" xfId="0" applyFont="1" applyFill="1" applyBorder="1" applyAlignment="1">
      <alignment vertical="center" wrapText="1"/>
    </xf>
    <xf numFmtId="0" fontId="4" fillId="7" borderId="15" xfId="0" applyFont="1" applyFill="1" applyBorder="1" applyAlignment="1">
      <alignment vertical="center"/>
    </xf>
    <xf numFmtId="2" fontId="0" fillId="0" borderId="41" xfId="0" applyNumberFormat="1" applyBorder="1"/>
    <xf numFmtId="2" fontId="0" fillId="0" borderId="41" xfId="0" applyNumberFormat="1" applyFont="1" applyBorder="1"/>
    <xf numFmtId="164" fontId="0" fillId="0" borderId="0" xfId="0" applyNumberFormat="1"/>
    <xf numFmtId="165" fontId="16" fillId="10" borderId="6" xfId="0" applyNumberFormat="1" applyFont="1" applyFill="1" applyBorder="1" applyAlignment="1">
      <alignment horizontal="right" vertical="center"/>
    </xf>
    <xf numFmtId="0" fontId="17" fillId="10" borderId="6" xfId="0" applyFont="1" applyFill="1" applyBorder="1" applyAlignment="1">
      <alignment vertical="center" wrapText="1"/>
    </xf>
    <xf numFmtId="0" fontId="18" fillId="8" borderId="9" xfId="0" applyFont="1" applyFill="1" applyBorder="1" applyAlignment="1">
      <alignment horizontal="right" vertical="center"/>
    </xf>
    <xf numFmtId="0" fontId="18" fillId="8" borderId="6" xfId="0" applyFont="1" applyFill="1" applyBorder="1" applyAlignment="1">
      <alignment horizontal="right" vertical="center"/>
    </xf>
    <xf numFmtId="3" fontId="16" fillId="10" borderId="3" xfId="0" applyNumberFormat="1" applyFont="1" applyFill="1" applyBorder="1" applyAlignment="1">
      <alignment vertical="center"/>
    </xf>
    <xf numFmtId="3" fontId="16" fillId="10" borderId="6" xfId="0" applyNumberFormat="1" applyFont="1" applyFill="1" applyBorder="1" applyAlignment="1">
      <alignment vertical="center"/>
    </xf>
    <xf numFmtId="0" fontId="16" fillId="10" borderId="3" xfId="0" applyFont="1" applyFill="1" applyBorder="1" applyAlignment="1">
      <alignment vertical="center" wrapText="1"/>
    </xf>
    <xf numFmtId="0" fontId="4" fillId="5" borderId="36" xfId="0" applyFont="1" applyFill="1" applyBorder="1" applyAlignment="1">
      <alignment horizontal="center" vertical="center" wrapText="1"/>
    </xf>
    <xf numFmtId="3" fontId="17" fillId="0" borderId="3" xfId="0" applyNumberFormat="1" applyFont="1" applyFill="1" applyBorder="1" applyAlignment="1">
      <alignment vertical="center"/>
    </xf>
    <xf numFmtId="165" fontId="17" fillId="0" borderId="6" xfId="0" applyNumberFormat="1" applyFont="1" applyFill="1" applyBorder="1" applyAlignment="1">
      <alignment horizontal="right" vertical="center"/>
    </xf>
    <xf numFmtId="3" fontId="17" fillId="0" borderId="4" xfId="0" applyNumberFormat="1" applyFont="1" applyFill="1" applyBorder="1" applyAlignment="1">
      <alignment horizontal="right" vertical="center"/>
    </xf>
    <xf numFmtId="3" fontId="17" fillId="0" borderId="6" xfId="0" applyNumberFormat="1" applyFont="1" applyFill="1" applyBorder="1" applyAlignment="1">
      <alignment vertical="center"/>
    </xf>
    <xf numFmtId="3" fontId="17" fillId="0" borderId="9" xfId="0" applyNumberFormat="1" applyFont="1" applyFill="1" applyBorder="1" applyAlignment="1">
      <alignment horizontal="right" vertical="center"/>
    </xf>
    <xf numFmtId="3" fontId="17" fillId="0" borderId="6" xfId="0" applyNumberFormat="1" applyFont="1" applyFill="1" applyBorder="1" applyAlignment="1">
      <alignment horizontal="right" vertical="center"/>
    </xf>
    <xf numFmtId="166" fontId="0" fillId="0" borderId="41" xfId="0" applyNumberFormat="1" applyBorder="1"/>
    <xf numFmtId="167" fontId="4" fillId="5" borderId="15" xfId="0" applyNumberFormat="1" applyFont="1" applyFill="1" applyBorder="1" applyAlignment="1">
      <alignment horizontal="center" vertical="center" wrapText="1"/>
    </xf>
    <xf numFmtId="168" fontId="17" fillId="0" borderId="6" xfId="0" applyNumberFormat="1" applyFont="1" applyFill="1" applyBorder="1" applyAlignment="1">
      <alignment horizontal="right" vertical="center"/>
    </xf>
    <xf numFmtId="0" fontId="16" fillId="9" borderId="25" xfId="0" applyFont="1" applyFill="1" applyBorder="1" applyAlignment="1">
      <alignment vertical="center"/>
    </xf>
    <xf numFmtId="0" fontId="16" fillId="9" borderId="7" xfId="0" applyFont="1" applyFill="1" applyBorder="1" applyAlignment="1">
      <alignment vertical="center"/>
    </xf>
    <xf numFmtId="3" fontId="17" fillId="6" borderId="9" xfId="0" applyNumberFormat="1" applyFont="1" applyFill="1" applyBorder="1" applyAlignment="1">
      <alignment vertical="center"/>
    </xf>
    <xf numFmtId="3" fontId="17" fillId="6" borderId="5" xfId="0" applyNumberFormat="1" applyFont="1" applyFill="1" applyBorder="1" applyAlignment="1">
      <alignment vertical="center"/>
    </xf>
    <xf numFmtId="0" fontId="18" fillId="8" borderId="2" xfId="0" applyFont="1" applyFill="1" applyBorder="1" applyAlignment="1">
      <alignment vertical="center"/>
    </xf>
    <xf numFmtId="0" fontId="18" fillId="8" borderId="8" xfId="0" applyFont="1" applyFill="1" applyBorder="1" applyAlignment="1">
      <alignment vertical="center"/>
    </xf>
    <xf numFmtId="0" fontId="18" fillId="8" borderId="9" xfId="0" applyFont="1" applyFill="1" applyBorder="1" applyAlignment="1">
      <alignment horizontal="center" vertical="center"/>
    </xf>
    <xf numFmtId="0" fontId="18" fillId="8" borderId="5" xfId="0" applyFont="1" applyFill="1" applyBorder="1" applyAlignment="1">
      <alignment horizontal="center" vertical="center"/>
    </xf>
    <xf numFmtId="0" fontId="12" fillId="11" borderId="42" xfId="0" applyFont="1" applyFill="1" applyBorder="1" applyAlignment="1">
      <alignment horizontal="center" vertical="center" textRotation="90"/>
    </xf>
    <xf numFmtId="0" fontId="5" fillId="0" borderId="31"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6" fillId="5" borderId="22"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7" fillId="5" borderId="15" xfId="0" applyFont="1" applyFill="1" applyBorder="1" applyAlignment="1">
      <alignment horizontal="center" vertical="center" wrapText="1"/>
    </xf>
    <xf numFmtId="0" fontId="7" fillId="5" borderId="18" xfId="0" applyFont="1" applyFill="1" applyBorder="1" applyAlignment="1">
      <alignment horizontal="center" vertical="center" wrapText="1"/>
    </xf>
  </cellXfs>
  <cellStyles count="5">
    <cellStyle name="Normal" xfId="0" builtinId="0"/>
    <cellStyle name="Normal 2" xfId="4"/>
    <cellStyle name="Standard 2" xfId="1"/>
    <cellStyle name="Standard 3" xfId="3"/>
    <cellStyle name="Standard 4" xfId="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0"/>
  <sheetViews>
    <sheetView workbookViewId="0">
      <selection activeCell="B15" sqref="B15"/>
    </sheetView>
  </sheetViews>
  <sheetFormatPr defaultColWidth="11.5703125" defaultRowHeight="15" x14ac:dyDescent="0.25"/>
  <cols>
    <col min="2" max="2" width="96.28515625" customWidth="1"/>
  </cols>
  <sheetData>
    <row r="2" spans="2:2" ht="30" x14ac:dyDescent="0.25">
      <c r="B2" s="11" t="s">
        <v>21</v>
      </c>
    </row>
    <row r="3" spans="2:2" ht="60" x14ac:dyDescent="0.25">
      <c r="B3" s="11" t="s">
        <v>0</v>
      </c>
    </row>
    <row r="4" spans="2:2" x14ac:dyDescent="0.25">
      <c r="B4" s="11" t="s">
        <v>12</v>
      </c>
    </row>
    <row r="5" spans="2:2" ht="30" x14ac:dyDescent="0.25">
      <c r="B5" s="11" t="s">
        <v>13</v>
      </c>
    </row>
    <row r="10" spans="2:2" x14ac:dyDescent="0.25">
      <c r="B10" t="s">
        <v>10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G146"/>
  <sheetViews>
    <sheetView tabSelected="1" workbookViewId="0">
      <selection activeCell="A2" sqref="A2"/>
    </sheetView>
  </sheetViews>
  <sheetFormatPr defaultColWidth="11.5703125" defaultRowHeight="15" x14ac:dyDescent="0.25"/>
  <cols>
    <col min="3" max="3" width="36.5703125" customWidth="1"/>
    <col min="4" max="4" width="21.42578125" customWidth="1"/>
    <col min="5" max="7" width="12.85546875" customWidth="1"/>
  </cols>
  <sheetData>
    <row r="1" spans="2:7" ht="21" x14ac:dyDescent="0.35">
      <c r="C1" s="51" t="s">
        <v>34</v>
      </c>
      <c r="D1" s="51"/>
      <c r="E1" s="51"/>
    </row>
    <row r="2" spans="2:7" x14ac:dyDescent="0.25">
      <c r="C2" t="s">
        <v>35</v>
      </c>
    </row>
    <row r="3" spans="2:7" ht="15.75" thickBot="1" x14ac:dyDescent="0.3"/>
    <row r="4" spans="2:7" ht="15.75" thickBot="1" x14ac:dyDescent="0.3">
      <c r="B4" s="86" t="s">
        <v>37</v>
      </c>
      <c r="C4" s="82" t="s">
        <v>27</v>
      </c>
      <c r="D4" s="82" t="s">
        <v>28</v>
      </c>
      <c r="E4" s="84" t="s">
        <v>29</v>
      </c>
      <c r="F4" s="85"/>
      <c r="G4" s="85"/>
    </row>
    <row r="5" spans="2:7" ht="15.75" thickBot="1" x14ac:dyDescent="0.3">
      <c r="B5" s="86"/>
      <c r="C5" s="83"/>
      <c r="D5" s="83"/>
      <c r="E5" s="63">
        <v>2016</v>
      </c>
      <c r="F5" s="64">
        <v>2010</v>
      </c>
      <c r="G5" s="63">
        <v>2005</v>
      </c>
    </row>
    <row r="6" spans="2:7" ht="15.75" thickBot="1" x14ac:dyDescent="0.3">
      <c r="B6" s="86"/>
      <c r="C6" s="78" t="s">
        <v>43</v>
      </c>
      <c r="D6" s="79"/>
      <c r="E6" s="79"/>
      <c r="F6" s="79"/>
      <c r="G6" s="79"/>
    </row>
    <row r="7" spans="2:7" ht="15.75" thickBot="1" x14ac:dyDescent="0.3">
      <c r="B7" s="86"/>
      <c r="C7" s="65" t="s">
        <v>38</v>
      </c>
      <c r="D7" s="66" t="s">
        <v>39</v>
      </c>
      <c r="E7" s="61">
        <v>0.69775994143470588</v>
      </c>
      <c r="F7" s="61" t="s">
        <v>70</v>
      </c>
      <c r="G7" s="61" t="s">
        <v>70</v>
      </c>
    </row>
    <row r="8" spans="2:7" ht="15.75" thickBot="1" x14ac:dyDescent="0.3">
      <c r="B8" s="86"/>
      <c r="C8" s="80" t="s">
        <v>33</v>
      </c>
      <c r="D8" s="81"/>
      <c r="E8" s="81"/>
      <c r="F8" s="81"/>
      <c r="G8" s="81"/>
    </row>
    <row r="9" spans="2:7" ht="15.75" thickBot="1" x14ac:dyDescent="0.3">
      <c r="B9" s="86"/>
      <c r="C9" s="69"/>
      <c r="D9" s="72"/>
      <c r="E9" s="70"/>
      <c r="F9" s="70"/>
      <c r="G9" s="70"/>
    </row>
    <row r="10" spans="2:7" ht="15.75" thickBot="1" x14ac:dyDescent="0.3">
      <c r="B10" s="86"/>
      <c r="C10" s="69"/>
      <c r="D10" s="72"/>
      <c r="E10" s="74"/>
      <c r="F10" s="71"/>
      <c r="G10" s="73"/>
    </row>
    <row r="11" spans="2:7" ht="15.75" thickBot="1" x14ac:dyDescent="0.3">
      <c r="B11" s="86"/>
      <c r="C11" s="80" t="s">
        <v>32</v>
      </c>
      <c r="D11" s="81"/>
      <c r="E11" s="81"/>
      <c r="F11" s="81"/>
      <c r="G11" s="81"/>
    </row>
    <row r="12" spans="2:7" ht="15.75" thickBot="1" x14ac:dyDescent="0.3">
      <c r="B12" s="86"/>
      <c r="C12" s="69" t="str">
        <f>'TC summary 2A1'!C$5</f>
        <v>2A1</v>
      </c>
      <c r="D12" s="72"/>
      <c r="E12" s="77">
        <f ca="1">IFERROR(VLOOKUP(E$5,INDIRECT("'TC summary "&amp;$C12&amp;"'!$B$41:$G$52"),MATCH($C6,INDIRECT("'TC summary "&amp;$C12&amp;"'!$B$15:$G$15"),0),0)-IFERROR(1*VLOOKUP(E$5,INDIRECT("'TC summary "&amp;$C12&amp;"'!$B$16:$G$27"),MATCH($C6,INDIRECT("'TC summary "&amp;$C12&amp;"'!$B$15:$G$15"),0),0),0),0)</f>
        <v>0</v>
      </c>
      <c r="F12" s="77">
        <f t="shared" ref="F12:G12" ca="1" si="0">IFERROR(VLOOKUP(F$5,INDIRECT("'TC summary "&amp;$C12&amp;"'!$B$41:$G$52"),MATCH($C6,INDIRECT("'TC summary "&amp;$C12&amp;"'!$B$15:$G$15"),0),0)-IFERROR(1*VLOOKUP(F$5,INDIRECT("'TC summary "&amp;$C12&amp;"'!$B$16:$G$27"),MATCH($C6,INDIRECT("'TC summary "&amp;$C12&amp;"'!$B$15:$G$15"),0),0),0),0)</f>
        <v>4.9880999999999988E-3</v>
      </c>
      <c r="G12" s="77">
        <f t="shared" ca="1" si="0"/>
        <v>5.9981999999999987E-3</v>
      </c>
    </row>
    <row r="13" spans="2:7" ht="15.75" thickBot="1" x14ac:dyDescent="0.3">
      <c r="B13" s="86"/>
      <c r="C13" s="69" t="s">
        <v>53</v>
      </c>
      <c r="D13" s="72"/>
      <c r="E13" s="77">
        <f ca="1">IFERROR(VLOOKUP(E$5,INDIRECT("'TC summary "&amp;$C13&amp;"'!$B$41:$G$52"),MATCH($C6,INDIRECT("'TC summary "&amp;$C13&amp;"'!$B$15:$G$15"),0),0)-IFERROR(1*VLOOKUP(E$5,INDIRECT("'TC summary "&amp;$C13&amp;"'!$B$16:$G$27"),MATCH($C6,INDIRECT("'TC summary "&amp;$C13&amp;"'!$B$15:$G$15"),0),0),0),0)</f>
        <v>0</v>
      </c>
      <c r="F13" s="77">
        <f ca="1">IFERROR(VLOOKUP(F$5,INDIRECT("'TC summary "&amp;$C13&amp;"'!$B$41:$G$52"),MATCH($C6,INDIRECT("'TC summary "&amp;$C13&amp;"'!$B$15:$G$15"),0),0)-IFERROR(1*VLOOKUP(F$5,INDIRECT("'TC summary "&amp;$C13&amp;"'!$B$16:$G$27"),MATCH($C6,INDIRECT("'TC summary "&amp;$C13&amp;"'!$B$15:$G$15"),0),0),0),0)</f>
        <v>0</v>
      </c>
      <c r="G13" s="77">
        <f ca="1">IFERROR(VLOOKUP(G$5,INDIRECT("'TC summary "&amp;$C13&amp;"'!$B$41:$G$52"),MATCH($C6,INDIRECT("'TC summary "&amp;$C13&amp;"'!$B$15:$G$15"),0),0)-IFERROR(1*VLOOKUP(G$5,INDIRECT("'TC summary "&amp;$C13&amp;"'!$B$16:$G$27"),MATCH($C6,INDIRECT("'TC summary "&amp;$C13&amp;"'!$B$15:$G$15"),0),0),0),0)</f>
        <v>0</v>
      </c>
    </row>
    <row r="14" spans="2:7" ht="15.75" thickBot="1" x14ac:dyDescent="0.3">
      <c r="B14" s="86"/>
      <c r="C14" s="69" t="s">
        <v>46</v>
      </c>
      <c r="D14" s="72"/>
      <c r="E14" s="77">
        <f ca="1">IFERROR(VLOOKUP(E$5,INDIRECT("'TC summary "&amp;$C14&amp;"'!$B$41:$G$52"),MATCH($C6,INDIRECT("'TC summary "&amp;$C14&amp;"'!$B$15:$G$15"),0),0)-IFERROR(1*VLOOKUP(E$5,INDIRECT("'TC summary "&amp;$C14&amp;"'!$B$16:$G$27"),MATCH($C6,INDIRECT("'TC summary "&amp;$C14&amp;"'!$B$15:$G$15"),0),0),0),0)</f>
        <v>0</v>
      </c>
      <c r="F14" s="77">
        <f ca="1">IFERROR(VLOOKUP(F$5,INDIRECT("'TC summary "&amp;$C14&amp;"'!$B$41:$G$52"),MATCH($C6,INDIRECT("'TC summary "&amp;$C14&amp;"'!$B$15:$G$15"),0),0)-IFERROR(1*VLOOKUP(F$5,INDIRECT("'TC summary "&amp;$C14&amp;"'!$B$16:$G$27"),MATCH($C6,INDIRECT("'TC summary "&amp;$C14&amp;"'!$B$15:$G$15"),0),0),0),0)</f>
        <v>0</v>
      </c>
      <c r="G14" s="77">
        <f ca="1">IFERROR(VLOOKUP(G$5,INDIRECT("'TC summary "&amp;$C14&amp;"'!$B$41:$G$52"),MATCH($C6,INDIRECT("'TC summary "&amp;$C14&amp;"'!$B$15:$G$15"),0),0)-IFERROR(1*VLOOKUP(G$5,INDIRECT("'TC summary "&amp;$C14&amp;"'!$B$16:$G$27"),MATCH($C6,INDIRECT("'TC summary "&amp;$C14&amp;"'!$B$15:$G$15"),0),0),0),0)</f>
        <v>0</v>
      </c>
    </row>
    <row r="15" spans="2:7" ht="15.75" thickBot="1" x14ac:dyDescent="0.3">
      <c r="B15" s="86"/>
      <c r="C15" s="69" t="s">
        <v>58</v>
      </c>
      <c r="D15" s="72"/>
      <c r="E15" s="77">
        <f ca="1">IFERROR(VLOOKUP(E$5,INDIRECT("'TC summary "&amp;$C15&amp;"'!$B$41:$G$52"),MATCH($C6,INDIRECT("'TC summary "&amp;$C15&amp;"'!$B$15:$G$15"),0),0)-IFERROR(1*VLOOKUP(E$5,INDIRECT("'TC summary "&amp;$C15&amp;"'!$B$16:$G$27"),MATCH($C6,INDIRECT("'TC summary "&amp;$C15&amp;"'!$B$15:$G$15"),0),0),0),0)</f>
        <v>0</v>
      </c>
      <c r="F15" s="77">
        <f ca="1">IFERROR(VLOOKUP(F$5,INDIRECT("'TC summary "&amp;$C15&amp;"'!$B$41:$G$52"),MATCH($C6,INDIRECT("'TC summary "&amp;$C15&amp;"'!$B$15:$G$15"),0),0)-IFERROR(1*VLOOKUP(F$5,INDIRECT("'TC summary "&amp;$C15&amp;"'!$B$16:$G$27"),MATCH($C6,INDIRECT("'TC summary "&amp;$C15&amp;"'!$B$15:$G$15"),0),0),0),0)</f>
        <v>0</v>
      </c>
      <c r="G15" s="77">
        <f ca="1">IFERROR(VLOOKUP(G$5,INDIRECT("'TC summary "&amp;$C15&amp;"'!$B$41:$G$52"),MATCH($C6,INDIRECT("'TC summary "&amp;$C15&amp;"'!$B$15:$G$15"),0),0)-IFERROR(1*VLOOKUP(G$5,INDIRECT("'TC summary "&amp;$C15&amp;"'!$B$16:$G$27"),MATCH($C6,INDIRECT("'TC summary "&amp;$C15&amp;"'!$B$15:$G$15"),0),0),0),0)</f>
        <v>0</v>
      </c>
    </row>
    <row r="16" spans="2:7" ht="15.75" thickBot="1" x14ac:dyDescent="0.3">
      <c r="B16" s="86"/>
      <c r="C16" s="69" t="s">
        <v>61</v>
      </c>
      <c r="D16" s="72"/>
      <c r="E16" s="77">
        <f ca="1">IFERROR(VLOOKUP(E$5,INDIRECT("'TC summary "&amp;$C16&amp;"'!$B$41:$G$52"),MATCH($C6,INDIRECT("'TC summary "&amp;$C16&amp;"'!$B$15:$G$15"),0),0)-IFERROR(1*VLOOKUP(E$5,INDIRECT("'TC summary "&amp;$C16&amp;"'!$B$16:$G$27"),MATCH($C6,INDIRECT("'TC summary "&amp;$C16&amp;"'!$B$15:$G$15"),0),0),0),0)</f>
        <v>0</v>
      </c>
      <c r="F16" s="77">
        <f ca="1">IFERROR(VLOOKUP(F$5,INDIRECT("'TC summary "&amp;$C16&amp;"'!$B$41:$G$52"),MATCH($C6,INDIRECT("'TC summary "&amp;$C16&amp;"'!$B$15:$G$15"),0),0)-IFERROR(1*VLOOKUP(F$5,INDIRECT("'TC summary "&amp;$C16&amp;"'!$B$16:$G$27"),MATCH($C6,INDIRECT("'TC summary "&amp;$C16&amp;"'!$B$15:$G$15"),0),0),0),0)</f>
        <v>2.5786800000000002E-2</v>
      </c>
      <c r="G16" s="77">
        <f ca="1">IFERROR(VLOOKUP(G$5,INDIRECT("'TC summary "&amp;$C16&amp;"'!$B$41:$G$52"),MATCH($C6,INDIRECT("'TC summary "&amp;$C16&amp;"'!$B$15:$G$15"),0),0)-IFERROR(1*VLOOKUP(G$5,INDIRECT("'TC summary "&amp;$C16&amp;"'!$B$16:$G$27"),MATCH($C6,INDIRECT("'TC summary "&amp;$C16&amp;"'!$B$15:$G$15"),0),0),0),0)</f>
        <v>7.6060800000000003E-3</v>
      </c>
    </row>
    <row r="17" spans="2:7" ht="15" customHeight="1" thickBot="1" x14ac:dyDescent="0.3">
      <c r="B17" s="86"/>
      <c r="C17" s="69" t="s">
        <v>63</v>
      </c>
      <c r="D17" s="72"/>
      <c r="E17" s="77">
        <f ca="1">IFERROR(VLOOKUP(E$5,INDIRECT("'TC summary "&amp;$C17&amp;"'!$B$41:$G$52"),MATCH($C6,INDIRECT("'TC summary "&amp;$C17&amp;"'!$B$15:$G$15"),0),0)-IFERROR(1*VLOOKUP(E$5,INDIRECT("'TC summary "&amp;$C17&amp;"'!$B$16:$G$27"),MATCH($C6,INDIRECT("'TC summary "&amp;$C17&amp;"'!$B$15:$G$15"),0),0),0),0)</f>
        <v>4.7047103999999992E-4</v>
      </c>
      <c r="F17" s="77">
        <f ca="1">IFERROR(VLOOKUP(F$5,INDIRECT("'TC summary "&amp;$C17&amp;"'!$B$41:$G$52"),MATCH($C6,INDIRECT("'TC summary "&amp;$C17&amp;"'!$B$15:$G$15"),0),0)-IFERROR(1*VLOOKUP(F$5,INDIRECT("'TC summary "&amp;$C17&amp;"'!$B$16:$G$27"),MATCH($C6,INDIRECT("'TC summary "&amp;$C17&amp;"'!$B$15:$G$15"),0),0),0),0)</f>
        <v>3.3635159999999997E-4</v>
      </c>
      <c r="G17" s="77">
        <f ca="1">IFERROR(VLOOKUP(G$5,INDIRECT("'TC summary "&amp;$C17&amp;"'!$B$41:$G$52"),MATCH($C6,INDIRECT("'TC summary "&amp;$C17&amp;"'!$B$15:$G$15"),0),0)-IFERROR(1*VLOOKUP(G$5,INDIRECT("'TC summary "&amp;$C17&amp;"'!$B$16:$G$27"),MATCH($C6,INDIRECT("'TC summary "&amp;$C17&amp;"'!$B$15:$G$15"),0),0),0),0)</f>
        <v>9.7312799999999981E-5</v>
      </c>
    </row>
    <row r="18" spans="2:7" ht="43.5" customHeight="1" thickBot="1" x14ac:dyDescent="0.3">
      <c r="B18" s="86"/>
      <c r="C18" s="67" t="s">
        <v>30</v>
      </c>
      <c r="D18" s="62" t="s">
        <v>31</v>
      </c>
      <c r="E18" s="61">
        <f ca="1">IFERROR(VALUE(E7),0)+SUM(E9:E17)</f>
        <v>0.69823041247470585</v>
      </c>
      <c r="F18" s="61">
        <f ca="1">IFERROR(VALUE(F7),0)+SUM(F9:F17)</f>
        <v>3.1111251600000001E-2</v>
      </c>
      <c r="G18" s="61">
        <f ca="1">IFERROR(VALUE(G7),0)+SUM(G9:G17)</f>
        <v>1.3701592800000001E-2</v>
      </c>
    </row>
    <row r="19" spans="2:7" ht="14.25" customHeight="1" thickBot="1" x14ac:dyDescent="0.3">
      <c r="B19" s="86"/>
    </row>
    <row r="20" spans="2:7" ht="15.75" thickBot="1" x14ac:dyDescent="0.3">
      <c r="B20" s="86"/>
      <c r="C20" s="82" t="s">
        <v>27</v>
      </c>
      <c r="D20" s="82" t="s">
        <v>28</v>
      </c>
      <c r="E20" s="84" t="s">
        <v>29</v>
      </c>
      <c r="F20" s="85"/>
      <c r="G20" s="85"/>
    </row>
    <row r="21" spans="2:7" ht="15.75" thickBot="1" x14ac:dyDescent="0.3">
      <c r="B21" s="86"/>
      <c r="C21" s="83"/>
      <c r="D21" s="83"/>
      <c r="E21" s="63">
        <v>2016</v>
      </c>
      <c r="F21" s="64">
        <v>2010</v>
      </c>
      <c r="G21" s="63">
        <v>2005</v>
      </c>
    </row>
    <row r="22" spans="2:7" ht="15.75" thickBot="1" x14ac:dyDescent="0.3">
      <c r="B22" s="86"/>
      <c r="C22" s="78" t="str">
        <f>'TC summary 2C6'!C15</f>
        <v>Pb</v>
      </c>
      <c r="D22" s="79"/>
      <c r="E22" s="79"/>
      <c r="F22" s="79"/>
      <c r="G22" s="79"/>
    </row>
    <row r="23" spans="2:7" ht="15.75" thickBot="1" x14ac:dyDescent="0.3">
      <c r="B23" s="86"/>
      <c r="C23" s="65" t="s">
        <v>38</v>
      </c>
      <c r="D23" s="66" t="s">
        <v>39</v>
      </c>
      <c r="E23" s="61">
        <v>2.9355061927499997</v>
      </c>
      <c r="F23" s="61">
        <v>2.3572837798999995</v>
      </c>
      <c r="G23" s="61">
        <v>1.3725563753300001</v>
      </c>
    </row>
    <row r="24" spans="2:7" ht="15.75" thickBot="1" x14ac:dyDescent="0.3">
      <c r="B24" s="86"/>
      <c r="C24" s="80" t="s">
        <v>33</v>
      </c>
      <c r="D24" s="81"/>
      <c r="E24" s="81"/>
      <c r="F24" s="81"/>
      <c r="G24" s="81"/>
    </row>
    <row r="25" spans="2:7" ht="15.75" thickBot="1" x14ac:dyDescent="0.3">
      <c r="B25" s="86"/>
      <c r="C25" s="69"/>
      <c r="D25" s="72"/>
      <c r="E25" s="70"/>
      <c r="F25" s="70"/>
      <c r="G25" s="70"/>
    </row>
    <row r="26" spans="2:7" ht="15.75" thickBot="1" x14ac:dyDescent="0.3">
      <c r="B26" s="86"/>
      <c r="C26" s="69"/>
      <c r="D26" s="72"/>
      <c r="E26" s="74"/>
      <c r="F26" s="71"/>
      <c r="G26" s="73"/>
    </row>
    <row r="27" spans="2:7" ht="15.75" thickBot="1" x14ac:dyDescent="0.3">
      <c r="B27" s="86"/>
      <c r="C27" s="80" t="s">
        <v>32</v>
      </c>
      <c r="D27" s="81"/>
      <c r="E27" s="81"/>
      <c r="F27" s="81"/>
      <c r="G27" s="81"/>
    </row>
    <row r="28" spans="2:7" ht="15.75" thickBot="1" x14ac:dyDescent="0.3">
      <c r="C28" s="69" t="str">
        <f>'TC summary 2A1'!C$5</f>
        <v>2A1</v>
      </c>
      <c r="D28" s="72"/>
      <c r="E28" s="77">
        <f ca="1">IFERROR(VLOOKUP(E$5,INDIRECT("'TC summary "&amp;$C28&amp;"'!$B$41:$G$52"),MATCH($C22,INDIRECT("'TC summary "&amp;$C28&amp;"'!$B$15:$G$15"),0),0)-IFERROR(1*VLOOKUP(E$5,INDIRECT("'TC summary "&amp;$C28&amp;"'!$B$16:$G$27"),MATCH($C22,INDIRECT("'TC summary "&amp;$C28&amp;"'!$B$15:$G$15"),0),0),0),0)</f>
        <v>0</v>
      </c>
      <c r="F28" s="77">
        <f t="shared" ref="F28:G28" ca="1" si="1">IFERROR(VLOOKUP(F$5,INDIRECT("'TC summary "&amp;$C28&amp;"'!$B$41:$G$52"),MATCH($C22,INDIRECT("'TC summary "&amp;$C28&amp;"'!$B$15:$G$15"),0),0)-IFERROR(1*VLOOKUP(F$5,INDIRECT("'TC summary "&amp;$C28&amp;"'!$B$16:$G$27"),MATCH($C22,INDIRECT("'TC summary "&amp;$C28&amp;"'!$B$15:$G$15"),0),0),0),0)</f>
        <v>0</v>
      </c>
      <c r="G28" s="77">
        <f t="shared" ca="1" si="1"/>
        <v>0</v>
      </c>
    </row>
    <row r="29" spans="2:7" ht="15.75" thickBot="1" x14ac:dyDescent="0.3">
      <c r="C29" s="69" t="s">
        <v>53</v>
      </c>
      <c r="D29" s="72"/>
      <c r="E29" s="77">
        <f ca="1">IFERROR(VLOOKUP(E$5,INDIRECT("'TC summary "&amp;$C29&amp;"'!$B$41:$G$52"),MATCH($C22,INDIRECT("'TC summary "&amp;$C29&amp;"'!$B$15:$G$15"),0),0)-IFERROR(1*VLOOKUP(E$5,INDIRECT("'TC summary "&amp;$C29&amp;"'!$B$16:$G$27"),MATCH($C22,INDIRECT("'TC summary "&amp;$C29&amp;"'!$B$15:$G$15"),0),0),0),0)</f>
        <v>0</v>
      </c>
      <c r="F29" s="77">
        <f ca="1">IFERROR(VLOOKUP(F$5,INDIRECT("'TC summary "&amp;$C29&amp;"'!$B$41:$G$52"),MATCH($C22,INDIRECT("'TC summary "&amp;$C29&amp;"'!$B$15:$G$15"),0),0)-IFERROR(1*VLOOKUP(F$5,INDIRECT("'TC summary "&amp;$C29&amp;"'!$B$16:$G$27"),MATCH($C22,INDIRECT("'TC summary "&amp;$C29&amp;"'!$B$15:$G$15"),0),0),0),0)</f>
        <v>-8.3663999999999995E-3</v>
      </c>
      <c r="G29" s="77">
        <f ca="1">IFERROR(VLOOKUP(G$5,INDIRECT("'TC summary "&amp;$C29&amp;"'!$B$41:$G$52"),MATCH($C22,INDIRECT("'TC summary "&amp;$C29&amp;"'!$B$15:$G$15"),0),0)-IFERROR(1*VLOOKUP(G$5,INDIRECT("'TC summary "&amp;$C29&amp;"'!$B$16:$G$27"),MATCH($C22,INDIRECT("'TC summary "&amp;$C29&amp;"'!$B$15:$G$15"),0),0),0),0)</f>
        <v>0</v>
      </c>
    </row>
    <row r="30" spans="2:7" ht="15.75" thickBot="1" x14ac:dyDescent="0.3">
      <c r="C30" s="69" t="s">
        <v>46</v>
      </c>
      <c r="D30" s="72"/>
      <c r="E30" s="77">
        <f ca="1">IFERROR(VLOOKUP(E$5,INDIRECT("'TC summary "&amp;$C30&amp;"'!$B$41:$G$52"),MATCH($C22,INDIRECT("'TC summary "&amp;$C30&amp;"'!$B$15:$G$15"),0),0)-IFERROR(1*VLOOKUP(E$5,INDIRECT("'TC summary "&amp;$C30&amp;"'!$B$16:$G$27"),MATCH($C22,INDIRECT("'TC summary "&amp;$C30&amp;"'!$B$15:$G$15"),0),0),0),0)</f>
        <v>0</v>
      </c>
      <c r="F30" s="77">
        <f ca="1">IFERROR(VLOOKUP(F$5,INDIRECT("'TC summary "&amp;$C30&amp;"'!$B$41:$G$52"),MATCH($C22,INDIRECT("'TC summary "&amp;$C30&amp;"'!$B$15:$G$15"),0),0)-IFERROR(1*VLOOKUP(F$5,INDIRECT("'TC summary "&amp;$C30&amp;"'!$B$16:$G$27"),MATCH($C22,INDIRECT("'TC summary "&amp;$C30&amp;"'!$B$15:$G$15"),0),0),0),0)</f>
        <v>-2.60004E-2</v>
      </c>
      <c r="G30" s="77">
        <f ca="1">IFERROR(VLOOKUP(G$5,INDIRECT("'TC summary "&amp;$C30&amp;"'!$B$41:$G$52"),MATCH($C22,INDIRECT("'TC summary "&amp;$C30&amp;"'!$B$15:$G$15"),0),0)-IFERROR(1*VLOOKUP(G$5,INDIRECT("'TC summary "&amp;$C30&amp;"'!$B$16:$G$27"),MATCH($C22,INDIRECT("'TC summary "&amp;$C30&amp;"'!$B$15:$G$15"),0),0),0),0)</f>
        <v>0</v>
      </c>
    </row>
    <row r="31" spans="2:7" ht="15.75" thickBot="1" x14ac:dyDescent="0.3">
      <c r="C31" s="69" t="s">
        <v>58</v>
      </c>
      <c r="D31" s="72"/>
      <c r="E31" s="77">
        <f ca="1">IFERROR(VLOOKUP(E$5,INDIRECT("'TC summary "&amp;$C31&amp;"'!$B$41:$G$52"),MATCH($C22,INDIRECT("'TC summary "&amp;$C31&amp;"'!$B$15:$G$15"),0),0)-IFERROR(1*VLOOKUP(E$5,INDIRECT("'TC summary "&amp;$C31&amp;"'!$B$16:$G$27"),MATCH($C22,INDIRECT("'TC summary "&amp;$C31&amp;"'!$B$15:$G$15"),0),0),0),0)</f>
        <v>0</v>
      </c>
      <c r="F31" s="77">
        <f ca="1">IFERROR(VLOOKUP(F$5,INDIRECT("'TC summary "&amp;$C31&amp;"'!$B$41:$G$52"),MATCH($C22,INDIRECT("'TC summary "&amp;$C31&amp;"'!$B$15:$G$15"),0),0)-IFERROR(1*VLOOKUP(F$5,INDIRECT("'TC summary "&amp;$C31&amp;"'!$B$16:$G$27"),MATCH($C22,INDIRECT("'TC summary "&amp;$C31&amp;"'!$B$15:$G$15"),0),0),0),0)</f>
        <v>0</v>
      </c>
      <c r="G31" s="77">
        <f ca="1">IFERROR(VLOOKUP(G$5,INDIRECT("'TC summary "&amp;$C31&amp;"'!$B$41:$G$52"),MATCH($C22,INDIRECT("'TC summary "&amp;$C31&amp;"'!$B$15:$G$15"),0),0)-IFERROR(1*VLOOKUP(G$5,INDIRECT("'TC summary "&amp;$C31&amp;"'!$B$16:$G$27"),MATCH($C22,INDIRECT("'TC summary "&amp;$C31&amp;"'!$B$15:$G$15"),0),0),0),0)</f>
        <v>0</v>
      </c>
    </row>
    <row r="32" spans="2:7" ht="15.75" thickBot="1" x14ac:dyDescent="0.3">
      <c r="C32" s="69" t="s">
        <v>61</v>
      </c>
      <c r="D32" s="72"/>
      <c r="E32" s="77">
        <f ca="1">IFERROR(VLOOKUP(E$5,INDIRECT("'TC summary "&amp;$C32&amp;"'!$B$41:$G$52"),MATCH($C22,INDIRECT("'TC summary "&amp;$C32&amp;"'!$B$15:$G$15"),0),0)-IFERROR(1*VLOOKUP(E$5,INDIRECT("'TC summary "&amp;$C32&amp;"'!$B$16:$G$27"),MATCH($C22,INDIRECT("'TC summary "&amp;$C32&amp;"'!$B$15:$G$15"),0),0),0),0)</f>
        <v>0</v>
      </c>
      <c r="F32" s="77">
        <f ca="1">IFERROR(VLOOKUP(F$5,INDIRECT("'TC summary "&amp;$C32&amp;"'!$B$41:$G$52"),MATCH($C22,INDIRECT("'TC summary "&amp;$C32&amp;"'!$B$15:$G$15"),0),0)-IFERROR(1*VLOOKUP(F$5,INDIRECT("'TC summary "&amp;$C32&amp;"'!$B$16:$G$27"),MATCH($C22,INDIRECT("'TC summary "&amp;$C32&amp;"'!$B$15:$G$15"),0),0),0),0)</f>
        <v>0</v>
      </c>
      <c r="G32" s="77">
        <f ca="1">IFERROR(VLOOKUP(G$5,INDIRECT("'TC summary "&amp;$C32&amp;"'!$B$41:$G$52"),MATCH($C22,INDIRECT("'TC summary "&amp;$C32&amp;"'!$B$15:$G$15"),0),0)-IFERROR(1*VLOOKUP(G$5,INDIRECT("'TC summary "&amp;$C32&amp;"'!$B$16:$G$27"),MATCH($C22,INDIRECT("'TC summary "&amp;$C32&amp;"'!$B$15:$G$15"),0),0),0),0)</f>
        <v>0</v>
      </c>
    </row>
    <row r="33" spans="3:7" ht="15.75" thickBot="1" x14ac:dyDescent="0.3">
      <c r="C33" s="69" t="s">
        <v>63</v>
      </c>
      <c r="D33" s="72"/>
      <c r="E33" s="77">
        <f ca="1">IFERROR(VLOOKUP(E$5,INDIRECT("'TC summary "&amp;$C33&amp;"'!$B$41:$G$52"),MATCH($C22,INDIRECT("'TC summary "&amp;$C33&amp;"'!$B$15:$G$15"),0),0)-IFERROR(1*VLOOKUP(E$5,INDIRECT("'TC summary "&amp;$C33&amp;"'!$B$16:$G$27"),MATCH($C22,INDIRECT("'TC summary "&amp;$C33&amp;"'!$B$15:$G$15"),0),0),0),0)</f>
        <v>0</v>
      </c>
      <c r="F33" s="77">
        <f ca="1">IFERROR(VLOOKUP(F$5,INDIRECT("'TC summary "&amp;$C33&amp;"'!$B$41:$G$52"),MATCH($C22,INDIRECT("'TC summary "&amp;$C33&amp;"'!$B$15:$G$15"),0),0)-IFERROR(1*VLOOKUP(F$5,INDIRECT("'TC summary "&amp;$C33&amp;"'!$B$16:$G$27"),MATCH($C22,INDIRECT("'TC summary "&amp;$C33&amp;"'!$B$15:$G$15"),0),0),0),0)</f>
        <v>0</v>
      </c>
      <c r="G33" s="77">
        <f ca="1">IFERROR(VLOOKUP(G$5,INDIRECT("'TC summary "&amp;$C33&amp;"'!$B$41:$G$52"),MATCH($C22,INDIRECT("'TC summary "&amp;$C33&amp;"'!$B$15:$G$15"),0),0)-IFERROR(1*VLOOKUP(G$5,INDIRECT("'TC summary "&amp;$C33&amp;"'!$B$16:$G$27"),MATCH($C22,INDIRECT("'TC summary "&amp;$C33&amp;"'!$B$15:$G$15"),0),0),0),0)</f>
        <v>0</v>
      </c>
    </row>
    <row r="34" spans="3:7" ht="39" thickBot="1" x14ac:dyDescent="0.3">
      <c r="C34" s="67" t="s">
        <v>30</v>
      </c>
      <c r="D34" s="62" t="s">
        <v>31</v>
      </c>
      <c r="E34" s="61">
        <f ca="1">IFERROR(VALUE(E23),0)+SUM(E25:E33)</f>
        <v>2.9355061927499997</v>
      </c>
      <c r="F34" s="61">
        <f ca="1">IFERROR(VALUE(F23),0)+SUM(F25:F33)</f>
        <v>2.3229169798999996</v>
      </c>
      <c r="G34" s="61">
        <f ca="1">IFERROR(VALUE(G23),0)+SUM(G25:G33)</f>
        <v>1.3725563753300001</v>
      </c>
    </row>
    <row r="35" spans="3:7" ht="15.75" thickBot="1" x14ac:dyDescent="0.3"/>
    <row r="36" spans="3:7" ht="15.75" thickBot="1" x14ac:dyDescent="0.3">
      <c r="C36" s="82" t="s">
        <v>27</v>
      </c>
      <c r="D36" s="82" t="s">
        <v>28</v>
      </c>
      <c r="E36" s="84" t="s">
        <v>29</v>
      </c>
      <c r="F36" s="85"/>
      <c r="G36" s="85"/>
    </row>
    <row r="37" spans="3:7" ht="15.75" thickBot="1" x14ac:dyDescent="0.3">
      <c r="C37" s="83"/>
      <c r="D37" s="83"/>
      <c r="E37" s="63">
        <v>2016</v>
      </c>
      <c r="F37" s="64">
        <v>2010</v>
      </c>
      <c r="G37" s="63">
        <v>2005</v>
      </c>
    </row>
    <row r="38" spans="3:7" ht="15.75" thickBot="1" x14ac:dyDescent="0.3">
      <c r="C38" s="78" t="str">
        <f>'TC summary 2C6'!D15</f>
        <v>Cd</v>
      </c>
      <c r="D38" s="79"/>
      <c r="E38" s="79"/>
      <c r="F38" s="79"/>
      <c r="G38" s="79"/>
    </row>
    <row r="39" spans="3:7" ht="15.75" thickBot="1" x14ac:dyDescent="0.3">
      <c r="C39" s="65" t="s">
        <v>38</v>
      </c>
      <c r="D39" s="66" t="s">
        <v>39</v>
      </c>
      <c r="E39" s="61">
        <v>0.17001793230147055</v>
      </c>
      <c r="F39" s="61">
        <v>0.37351402397</v>
      </c>
      <c r="G39" s="61">
        <v>0.120743362555</v>
      </c>
    </row>
    <row r="40" spans="3:7" ht="15.75" thickBot="1" x14ac:dyDescent="0.3">
      <c r="C40" s="80" t="s">
        <v>33</v>
      </c>
      <c r="D40" s="81"/>
      <c r="E40" s="81"/>
      <c r="F40" s="81"/>
      <c r="G40" s="81"/>
    </row>
    <row r="41" spans="3:7" ht="15.75" thickBot="1" x14ac:dyDescent="0.3">
      <c r="C41" s="69"/>
      <c r="D41" s="72"/>
      <c r="E41" s="70"/>
      <c r="F41" s="70"/>
      <c r="G41" s="70"/>
    </row>
    <row r="42" spans="3:7" ht="15.75" thickBot="1" x14ac:dyDescent="0.3">
      <c r="C42" s="69"/>
      <c r="D42" s="72"/>
      <c r="E42" s="74"/>
      <c r="F42" s="71"/>
      <c r="G42" s="73"/>
    </row>
    <row r="43" spans="3:7" ht="15.75" thickBot="1" x14ac:dyDescent="0.3">
      <c r="C43" s="80" t="s">
        <v>32</v>
      </c>
      <c r="D43" s="81"/>
      <c r="E43" s="81"/>
      <c r="F43" s="81"/>
      <c r="G43" s="81"/>
    </row>
    <row r="44" spans="3:7" ht="15.75" thickBot="1" x14ac:dyDescent="0.3">
      <c r="C44" s="69" t="str">
        <f>'TC summary 2A1'!C$5</f>
        <v>2A1</v>
      </c>
      <c r="D44" s="72"/>
      <c r="E44" s="77">
        <f ca="1">IFERROR(VLOOKUP(E$5,INDIRECT("'TC summary "&amp;$C44&amp;"'!$B$41:$G$52"),MATCH($C38,INDIRECT("'TC summary "&amp;$C44&amp;"'!$B$15:$G$15"),0),0)-IFERROR(1*VLOOKUP(E$5,INDIRECT("'TC summary "&amp;$C44&amp;"'!$B$16:$G$27"),MATCH($C38,INDIRECT("'TC summary "&amp;$C44&amp;"'!$B$15:$G$15"),0),0),0),0)</f>
        <v>0</v>
      </c>
      <c r="F44" s="77">
        <f t="shared" ref="F44:G44" ca="1" si="2">IFERROR(VLOOKUP(F$5,INDIRECT("'TC summary "&amp;$C44&amp;"'!$B$41:$G$52"),MATCH($C38,INDIRECT("'TC summary "&amp;$C44&amp;"'!$B$15:$G$15"),0),0)-IFERROR(1*VLOOKUP(F$5,INDIRECT("'TC summary "&amp;$C44&amp;"'!$B$16:$G$27"),MATCH($C38,INDIRECT("'TC summary "&amp;$C44&amp;"'!$B$15:$G$15"),0),0),0),0)</f>
        <v>0</v>
      </c>
      <c r="G44" s="77">
        <f t="shared" ca="1" si="2"/>
        <v>0</v>
      </c>
    </row>
    <row r="45" spans="3:7" ht="15.75" thickBot="1" x14ac:dyDescent="0.3">
      <c r="C45" s="69" t="s">
        <v>53</v>
      </c>
      <c r="D45" s="72"/>
      <c r="E45" s="77">
        <f ca="1">IFERROR(VLOOKUP(E$5,INDIRECT("'TC summary "&amp;$C45&amp;"'!$B$41:$G$52"),MATCH($C38,INDIRECT("'TC summary "&amp;$C45&amp;"'!$B$15:$G$15"),0),0)-IFERROR(1*VLOOKUP(E$5,INDIRECT("'TC summary "&amp;$C45&amp;"'!$B$16:$G$27"),MATCH($C38,INDIRECT("'TC summary "&amp;$C45&amp;"'!$B$15:$G$15"),0),0),0),0)</f>
        <v>0</v>
      </c>
      <c r="F45" s="77">
        <f ca="1">IFERROR(VLOOKUP(F$5,INDIRECT("'TC summary "&amp;$C45&amp;"'!$B$41:$G$52"),MATCH($C38,INDIRECT("'TC summary "&amp;$C45&amp;"'!$B$15:$G$15"),0),0)-IFERROR(1*VLOOKUP(F$5,INDIRECT("'TC summary "&amp;$C45&amp;"'!$B$16:$G$27"),MATCH($C38,INDIRECT("'TC summary "&amp;$C45&amp;"'!$B$15:$G$15"),0),0),0),0)</f>
        <v>-1.1752799999999999E-3</v>
      </c>
      <c r="G45" s="77">
        <f ca="1">IFERROR(VLOOKUP(G$5,INDIRECT("'TC summary "&amp;$C45&amp;"'!$B$41:$G$52"),MATCH($C38,INDIRECT("'TC summary "&amp;$C45&amp;"'!$B$15:$G$15"),0),0)-IFERROR(1*VLOOKUP(G$5,INDIRECT("'TC summary "&amp;$C45&amp;"'!$B$16:$G$27"),MATCH($C38,INDIRECT("'TC summary "&amp;$C45&amp;"'!$B$15:$G$15"),0),0),0),0)</f>
        <v>0</v>
      </c>
    </row>
    <row r="46" spans="3:7" ht="15.75" thickBot="1" x14ac:dyDescent="0.3">
      <c r="C46" s="69" t="s">
        <v>46</v>
      </c>
      <c r="D46" s="72"/>
      <c r="E46" s="77">
        <f ca="1">IFERROR(VLOOKUP(E$5,INDIRECT("'TC summary "&amp;$C46&amp;"'!$B$41:$G$52"),MATCH($C38,INDIRECT("'TC summary "&amp;$C46&amp;"'!$B$15:$G$15"),0),0)-IFERROR(1*VLOOKUP(E$5,INDIRECT("'TC summary "&amp;$C46&amp;"'!$B$16:$G$27"),MATCH($C38,INDIRECT("'TC summary "&amp;$C46&amp;"'!$B$15:$G$15"),0),0),0),0)</f>
        <v>0</v>
      </c>
      <c r="F46" s="77">
        <f ca="1">IFERROR(VLOOKUP(F$5,INDIRECT("'TC summary "&amp;$C46&amp;"'!$B$41:$G$52"),MATCH($C38,INDIRECT("'TC summary "&amp;$C46&amp;"'!$B$15:$G$15"),0),0)-IFERROR(1*VLOOKUP(F$5,INDIRECT("'TC summary "&amp;$C46&amp;"'!$B$16:$G$27"),MATCH($C38,INDIRECT("'TC summary "&amp;$C46&amp;"'!$B$15:$G$15"),0),0),0),0)</f>
        <v>0</v>
      </c>
      <c r="G46" s="77">
        <f ca="1">IFERROR(VLOOKUP(G$5,INDIRECT("'TC summary "&amp;$C46&amp;"'!$B$41:$G$52"),MATCH($C38,INDIRECT("'TC summary "&amp;$C46&amp;"'!$B$15:$G$15"),0),0)-IFERROR(1*VLOOKUP(G$5,INDIRECT("'TC summary "&amp;$C46&amp;"'!$B$16:$G$27"),MATCH($C38,INDIRECT("'TC summary "&amp;$C46&amp;"'!$B$15:$G$15"),0),0),0),0)</f>
        <v>0</v>
      </c>
    </row>
    <row r="47" spans="3:7" ht="15.75" thickBot="1" x14ac:dyDescent="0.3">
      <c r="C47" s="69" t="s">
        <v>58</v>
      </c>
      <c r="D47" s="72"/>
      <c r="E47" s="77">
        <f ca="1">IFERROR(VLOOKUP(E$5,INDIRECT("'TC summary "&amp;$C47&amp;"'!$B$41:$G$52"),MATCH($C38,INDIRECT("'TC summary "&amp;$C47&amp;"'!$B$15:$G$15"),0),0)-IFERROR(1*VLOOKUP(E$5,INDIRECT("'TC summary "&amp;$C47&amp;"'!$B$16:$G$27"),MATCH($C38,INDIRECT("'TC summary "&amp;$C47&amp;"'!$B$15:$G$15"),0),0),0),0)</f>
        <v>0</v>
      </c>
      <c r="F47" s="77">
        <f ca="1">IFERROR(VLOOKUP(F$5,INDIRECT("'TC summary "&amp;$C47&amp;"'!$B$41:$G$52"),MATCH($C38,INDIRECT("'TC summary "&amp;$C47&amp;"'!$B$15:$G$15"),0),0)-IFERROR(1*VLOOKUP(F$5,INDIRECT("'TC summary "&amp;$C47&amp;"'!$B$16:$G$27"),MATCH($C38,INDIRECT("'TC summary "&amp;$C47&amp;"'!$B$15:$G$15"),0),0),0),0)</f>
        <v>0</v>
      </c>
      <c r="G47" s="77">
        <f ca="1">IFERROR(VLOOKUP(G$5,INDIRECT("'TC summary "&amp;$C47&amp;"'!$B$41:$G$52"),MATCH($C38,INDIRECT("'TC summary "&amp;$C47&amp;"'!$B$15:$G$15"),0),0)-IFERROR(1*VLOOKUP(G$5,INDIRECT("'TC summary "&amp;$C47&amp;"'!$B$16:$G$27"),MATCH($C38,INDIRECT("'TC summary "&amp;$C47&amp;"'!$B$15:$G$15"),0),0),0),0)</f>
        <v>0</v>
      </c>
    </row>
    <row r="48" spans="3:7" ht="15.75" thickBot="1" x14ac:dyDescent="0.3">
      <c r="C48" s="69" t="s">
        <v>61</v>
      </c>
      <c r="D48" s="72"/>
      <c r="E48" s="77">
        <f ca="1">IFERROR(VLOOKUP(E$5,INDIRECT("'TC summary "&amp;$C48&amp;"'!$B$41:$G$52"),MATCH($C38,INDIRECT("'TC summary "&amp;$C48&amp;"'!$B$15:$G$15"),0),0)-IFERROR(1*VLOOKUP(E$5,INDIRECT("'TC summary "&amp;$C48&amp;"'!$B$16:$G$27"),MATCH($C38,INDIRECT("'TC summary "&amp;$C48&amp;"'!$B$15:$G$15"),0),0),0),0)</f>
        <v>0</v>
      </c>
      <c r="F48" s="77">
        <f ca="1">IFERROR(VLOOKUP(F$5,INDIRECT("'TC summary "&amp;$C48&amp;"'!$B$41:$G$52"),MATCH($C38,INDIRECT("'TC summary "&amp;$C48&amp;"'!$B$15:$G$15"),0),0)-IFERROR(1*VLOOKUP(F$5,INDIRECT("'TC summary "&amp;$C48&amp;"'!$B$16:$G$27"),MATCH($C38,INDIRECT("'TC summary "&amp;$C48&amp;"'!$B$15:$G$15"),0),0),0),0)</f>
        <v>0</v>
      </c>
      <c r="G48" s="77">
        <f ca="1">IFERROR(VLOOKUP(G$5,INDIRECT("'TC summary "&amp;$C48&amp;"'!$B$41:$G$52"),MATCH($C38,INDIRECT("'TC summary "&amp;$C48&amp;"'!$B$15:$G$15"),0),0)-IFERROR(1*VLOOKUP(G$5,INDIRECT("'TC summary "&amp;$C48&amp;"'!$B$16:$G$27"),MATCH($C38,INDIRECT("'TC summary "&amp;$C48&amp;"'!$B$15:$G$15"),0),0),0),0)</f>
        <v>0</v>
      </c>
    </row>
    <row r="49" spans="3:7" ht="15.75" thickBot="1" x14ac:dyDescent="0.3">
      <c r="C49" s="69" t="s">
        <v>63</v>
      </c>
      <c r="D49" s="72"/>
      <c r="E49" s="77">
        <f ca="1">IFERROR(VLOOKUP(E$5,INDIRECT("'TC summary "&amp;$C49&amp;"'!$B$41:$G$52"),MATCH($C38,INDIRECT("'TC summary "&amp;$C49&amp;"'!$B$15:$G$15"),0),0)-IFERROR(1*VLOOKUP(E$5,INDIRECT("'TC summary "&amp;$C49&amp;"'!$B$16:$G$27"),MATCH($C38,INDIRECT("'TC summary "&amp;$C49&amp;"'!$B$15:$G$15"),0),0),0),0)</f>
        <v>0</v>
      </c>
      <c r="F49" s="77">
        <f ca="1">IFERROR(VLOOKUP(F$5,INDIRECT("'TC summary "&amp;$C49&amp;"'!$B$41:$G$52"),MATCH($C38,INDIRECT("'TC summary "&amp;$C49&amp;"'!$B$15:$G$15"),0),0)-IFERROR(1*VLOOKUP(F$5,INDIRECT("'TC summary "&amp;$C49&amp;"'!$B$16:$G$27"),MATCH($C38,INDIRECT("'TC summary "&amp;$C49&amp;"'!$B$15:$G$15"),0),0),0),0)</f>
        <v>0</v>
      </c>
      <c r="G49" s="77">
        <f ca="1">IFERROR(VLOOKUP(G$5,INDIRECT("'TC summary "&amp;$C49&amp;"'!$B$41:$G$52"),MATCH($C38,INDIRECT("'TC summary "&amp;$C49&amp;"'!$B$15:$G$15"),0),0)-IFERROR(1*VLOOKUP(G$5,INDIRECT("'TC summary "&amp;$C49&amp;"'!$B$16:$G$27"),MATCH($C38,INDIRECT("'TC summary "&amp;$C49&amp;"'!$B$15:$G$15"),0),0),0),0)</f>
        <v>0</v>
      </c>
    </row>
    <row r="50" spans="3:7" ht="39" thickBot="1" x14ac:dyDescent="0.3">
      <c r="C50" s="67" t="s">
        <v>30</v>
      </c>
      <c r="D50" s="62" t="s">
        <v>31</v>
      </c>
      <c r="E50" s="61">
        <f ca="1">IFERROR(VALUE(E39),0)+SUM(E41:E49)</f>
        <v>0.17001793230147055</v>
      </c>
      <c r="F50" s="61">
        <f ca="1">IFERROR(VALUE(F39),0)+SUM(F41:F49)</f>
        <v>0.37233874397</v>
      </c>
      <c r="G50" s="61">
        <f ca="1">IFERROR(VALUE(G39),0)+SUM(G41:G49)</f>
        <v>0.120743362555</v>
      </c>
    </row>
    <row r="51" spans="3:7" ht="15.75" thickBot="1" x14ac:dyDescent="0.3"/>
    <row r="52" spans="3:7" ht="15.75" thickBot="1" x14ac:dyDescent="0.3">
      <c r="C52" s="82" t="s">
        <v>27</v>
      </c>
      <c r="D52" s="82" t="s">
        <v>28</v>
      </c>
      <c r="E52" s="84" t="s">
        <v>29</v>
      </c>
      <c r="F52" s="85"/>
      <c r="G52" s="85"/>
    </row>
    <row r="53" spans="3:7" ht="15.75" thickBot="1" x14ac:dyDescent="0.3">
      <c r="C53" s="83"/>
      <c r="D53" s="83"/>
      <c r="E53" s="63">
        <v>2016</v>
      </c>
      <c r="F53" s="64">
        <v>2010</v>
      </c>
      <c r="G53" s="63">
        <v>2005</v>
      </c>
    </row>
    <row r="54" spans="3:7" ht="15.75" thickBot="1" x14ac:dyDescent="0.3">
      <c r="C54" s="78" t="str">
        <f>'TC summary 2C6'!E15</f>
        <v>Hg</v>
      </c>
      <c r="D54" s="79"/>
      <c r="E54" s="79"/>
      <c r="F54" s="79"/>
      <c r="G54" s="79"/>
    </row>
    <row r="55" spans="3:7" ht="15.75" thickBot="1" x14ac:dyDescent="0.3">
      <c r="C55" s="65" t="s">
        <v>38</v>
      </c>
      <c r="D55" s="66" t="s">
        <v>39</v>
      </c>
      <c r="E55" s="61">
        <v>0.25945901199999999</v>
      </c>
      <c r="F55" s="61">
        <v>0.4900366987</v>
      </c>
      <c r="G55" s="61">
        <v>0.20763996200000001</v>
      </c>
    </row>
    <row r="56" spans="3:7" ht="15.75" thickBot="1" x14ac:dyDescent="0.3">
      <c r="C56" s="80" t="s">
        <v>33</v>
      </c>
      <c r="D56" s="81"/>
      <c r="E56" s="81"/>
      <c r="F56" s="81"/>
      <c r="G56" s="81"/>
    </row>
    <row r="57" spans="3:7" ht="15.75" thickBot="1" x14ac:dyDescent="0.3">
      <c r="C57" s="69"/>
      <c r="D57" s="72"/>
      <c r="E57" s="70"/>
      <c r="F57" s="70"/>
      <c r="G57" s="70"/>
    </row>
    <row r="58" spans="3:7" ht="15.75" thickBot="1" x14ac:dyDescent="0.3">
      <c r="C58" s="69"/>
      <c r="D58" s="72"/>
      <c r="E58" s="74"/>
      <c r="F58" s="71"/>
      <c r="G58" s="73"/>
    </row>
    <row r="59" spans="3:7" ht="15.75" thickBot="1" x14ac:dyDescent="0.3">
      <c r="C59" s="80" t="s">
        <v>32</v>
      </c>
      <c r="D59" s="81"/>
      <c r="E59" s="81"/>
      <c r="F59" s="81"/>
      <c r="G59" s="81"/>
    </row>
    <row r="60" spans="3:7" ht="15.75" thickBot="1" x14ac:dyDescent="0.3">
      <c r="C60" s="69" t="str">
        <f>'TC summary 2A1'!C$5</f>
        <v>2A1</v>
      </c>
      <c r="D60" s="72"/>
      <c r="E60" s="77">
        <f ca="1">IFERROR(VLOOKUP(E$5,INDIRECT("'TC summary "&amp;$C60&amp;"'!$B$41:$G$52"),MATCH($C54,INDIRECT("'TC summary "&amp;$C60&amp;"'!$B$15:$G$15"),0),0)-IFERROR(1*VLOOKUP(E$5,INDIRECT("'TC summary "&amp;$C60&amp;"'!$B$16:$G$27"),MATCH($C54,INDIRECT("'TC summary "&amp;$C60&amp;"'!$B$15:$G$15"),0),0),0),0)</f>
        <v>0</v>
      </c>
      <c r="F60" s="77">
        <f t="shared" ref="F60:G60" ca="1" si="3">IFERROR(VLOOKUP(F$5,INDIRECT("'TC summary "&amp;$C60&amp;"'!$B$41:$G$52"),MATCH($C54,INDIRECT("'TC summary "&amp;$C60&amp;"'!$B$15:$G$15"),0),0)-IFERROR(1*VLOOKUP(F$5,INDIRECT("'TC summary "&amp;$C60&amp;"'!$B$16:$G$27"),MATCH($C54,INDIRECT("'TC summary "&amp;$C60&amp;"'!$B$15:$G$15"),0),0),0),0)</f>
        <v>0</v>
      </c>
      <c r="G60" s="77">
        <f t="shared" ca="1" si="3"/>
        <v>0</v>
      </c>
    </row>
    <row r="61" spans="3:7" ht="15.75" thickBot="1" x14ac:dyDescent="0.3">
      <c r="C61" s="69" t="s">
        <v>53</v>
      </c>
      <c r="D61" s="72"/>
      <c r="E61" s="77">
        <f ca="1">IFERROR(VLOOKUP(E$5,INDIRECT("'TC summary "&amp;$C61&amp;"'!$B$41:$G$52"),MATCH($C54,INDIRECT("'TC summary "&amp;$C61&amp;"'!$B$15:$G$15"),0),0)-IFERROR(1*VLOOKUP(E$5,INDIRECT("'TC summary "&amp;$C61&amp;"'!$B$16:$G$27"),MATCH($C54,INDIRECT("'TC summary "&amp;$C61&amp;"'!$B$15:$G$15"),0),0),0),0)</f>
        <v>0</v>
      </c>
      <c r="F61" s="77">
        <f ca="1">IFERROR(VLOOKUP(F$5,INDIRECT("'TC summary "&amp;$C61&amp;"'!$B$41:$G$52"),MATCH($C54,INDIRECT("'TC summary "&amp;$C61&amp;"'!$B$15:$G$15"),0),0)-IFERROR(1*VLOOKUP(F$5,INDIRECT("'TC summary "&amp;$C61&amp;"'!$B$16:$G$27"),MATCH($C54,INDIRECT("'TC summary "&amp;$C61&amp;"'!$B$15:$G$15"),0),0),0),0)</f>
        <v>-2.4700799999999999E-3</v>
      </c>
      <c r="G61" s="77">
        <f ca="1">IFERROR(VLOOKUP(G$5,INDIRECT("'TC summary "&amp;$C61&amp;"'!$B$41:$G$52"),MATCH($C54,INDIRECT("'TC summary "&amp;$C61&amp;"'!$B$15:$G$15"),0),0)-IFERROR(1*VLOOKUP(G$5,INDIRECT("'TC summary "&amp;$C61&amp;"'!$B$16:$G$27"),MATCH($C54,INDIRECT("'TC summary "&amp;$C61&amp;"'!$B$15:$G$15"),0),0),0),0)</f>
        <v>0</v>
      </c>
    </row>
    <row r="62" spans="3:7" ht="15.75" thickBot="1" x14ac:dyDescent="0.3">
      <c r="C62" s="69" t="s">
        <v>46</v>
      </c>
      <c r="D62" s="72"/>
      <c r="E62" s="77">
        <f ca="1">IFERROR(VLOOKUP(E$5,INDIRECT("'TC summary "&amp;$C62&amp;"'!$B$41:$G$52"),MATCH($C54,INDIRECT("'TC summary "&amp;$C62&amp;"'!$B$15:$G$15"),0),0)-IFERROR(1*VLOOKUP(E$5,INDIRECT("'TC summary "&amp;$C62&amp;"'!$B$16:$G$27"),MATCH($C54,INDIRECT("'TC summary "&amp;$C62&amp;"'!$B$15:$G$15"),0),0),0),0)</f>
        <v>0</v>
      </c>
      <c r="F62" s="77">
        <f ca="1">IFERROR(VLOOKUP(F$5,INDIRECT("'TC summary "&amp;$C62&amp;"'!$B$41:$G$52"),MATCH($C54,INDIRECT("'TC summary "&amp;$C62&amp;"'!$B$15:$G$15"),0),0)-IFERROR(1*VLOOKUP(F$5,INDIRECT("'TC summary "&amp;$C62&amp;"'!$B$16:$G$27"),MATCH($C54,INDIRECT("'TC summary "&amp;$C62&amp;"'!$B$15:$G$15"),0),0),0),0)</f>
        <v>0</v>
      </c>
      <c r="G62" s="77">
        <f ca="1">IFERROR(VLOOKUP(G$5,INDIRECT("'TC summary "&amp;$C62&amp;"'!$B$41:$G$52"),MATCH($C54,INDIRECT("'TC summary "&amp;$C62&amp;"'!$B$15:$G$15"),0),0)-IFERROR(1*VLOOKUP(G$5,INDIRECT("'TC summary "&amp;$C62&amp;"'!$B$16:$G$27"),MATCH($C54,INDIRECT("'TC summary "&amp;$C62&amp;"'!$B$15:$G$15"),0),0),0),0)</f>
        <v>0</v>
      </c>
    </row>
    <row r="63" spans="3:7" ht="15.75" thickBot="1" x14ac:dyDescent="0.3">
      <c r="C63" s="69" t="s">
        <v>58</v>
      </c>
      <c r="D63" s="72"/>
      <c r="E63" s="77">
        <f ca="1">IFERROR(VLOOKUP(E$5,INDIRECT("'TC summary "&amp;$C63&amp;"'!$B$41:$G$52"),MATCH($C54,INDIRECT("'TC summary "&amp;$C63&amp;"'!$B$15:$G$15"),0),0)-IFERROR(1*VLOOKUP(E$5,INDIRECT("'TC summary "&amp;$C63&amp;"'!$B$16:$G$27"),MATCH($C54,INDIRECT("'TC summary "&amp;$C63&amp;"'!$B$15:$G$15"),0),0),0),0)</f>
        <v>5.4351359999999994E-2</v>
      </c>
      <c r="F63" s="77">
        <f ca="1">IFERROR(VLOOKUP(F$5,INDIRECT("'TC summary "&amp;$C63&amp;"'!$B$41:$G$52"),MATCH($C54,INDIRECT("'TC summary "&amp;$C63&amp;"'!$B$15:$G$15"),0),0)-IFERROR(1*VLOOKUP(F$5,INDIRECT("'TC summary "&amp;$C63&amp;"'!$B$16:$G$27"),MATCH($C54,INDIRECT("'TC summary "&amp;$C63&amp;"'!$B$15:$G$15"),0),0),0),0)</f>
        <v>0</v>
      </c>
      <c r="G63" s="77">
        <f ca="1">IFERROR(VLOOKUP(G$5,INDIRECT("'TC summary "&amp;$C63&amp;"'!$B$41:$G$52"),MATCH($C54,INDIRECT("'TC summary "&amp;$C63&amp;"'!$B$15:$G$15"),0),0)-IFERROR(1*VLOOKUP(G$5,INDIRECT("'TC summary "&amp;$C63&amp;"'!$B$16:$G$27"),MATCH($C54,INDIRECT("'TC summary "&amp;$C63&amp;"'!$B$15:$G$15"),0),0),0),0)</f>
        <v>0</v>
      </c>
    </row>
    <row r="64" spans="3:7" ht="15.75" thickBot="1" x14ac:dyDescent="0.3">
      <c r="C64" s="69" t="s">
        <v>61</v>
      </c>
      <c r="D64" s="72"/>
      <c r="E64" s="77">
        <f ca="1">IFERROR(VLOOKUP(E$5,INDIRECT("'TC summary "&amp;$C64&amp;"'!$B$41:$G$52"),MATCH($C54,INDIRECT("'TC summary "&amp;$C64&amp;"'!$B$15:$G$15"),0),0)-IFERROR(1*VLOOKUP(E$5,INDIRECT("'TC summary "&amp;$C64&amp;"'!$B$16:$G$27"),MATCH($C54,INDIRECT("'TC summary "&amp;$C64&amp;"'!$B$15:$G$15"),0),0),0),0)</f>
        <v>0</v>
      </c>
      <c r="F64" s="77">
        <f ca="1">IFERROR(VLOOKUP(F$5,INDIRECT("'TC summary "&amp;$C64&amp;"'!$B$41:$G$52"),MATCH($C54,INDIRECT("'TC summary "&amp;$C64&amp;"'!$B$15:$G$15"),0),0)-IFERROR(1*VLOOKUP(F$5,INDIRECT("'TC summary "&amp;$C64&amp;"'!$B$16:$G$27"),MATCH($C54,INDIRECT("'TC summary "&amp;$C64&amp;"'!$B$15:$G$15"),0),0),0),0)</f>
        <v>0</v>
      </c>
      <c r="G64" s="77">
        <f ca="1">IFERROR(VLOOKUP(G$5,INDIRECT("'TC summary "&amp;$C64&amp;"'!$B$41:$G$52"),MATCH($C54,INDIRECT("'TC summary "&amp;$C64&amp;"'!$B$15:$G$15"),0),0)-IFERROR(1*VLOOKUP(G$5,INDIRECT("'TC summary "&amp;$C64&amp;"'!$B$16:$G$27"),MATCH($C54,INDIRECT("'TC summary "&amp;$C64&amp;"'!$B$15:$G$15"),0),0),0),0)</f>
        <v>0</v>
      </c>
    </row>
    <row r="65" spans="3:7" ht="15.75" thickBot="1" x14ac:dyDescent="0.3">
      <c r="C65" s="69" t="s">
        <v>63</v>
      </c>
      <c r="D65" s="72"/>
      <c r="E65" s="77">
        <f ca="1">IFERROR(VLOOKUP(E$5,INDIRECT("'TC summary "&amp;$C65&amp;"'!$B$41:$G$52"),MATCH($C54,INDIRECT("'TC summary "&amp;$C65&amp;"'!$B$15:$G$15"),0),0)-IFERROR(1*VLOOKUP(E$5,INDIRECT("'TC summary "&amp;$C65&amp;"'!$B$16:$G$27"),MATCH($C54,INDIRECT("'TC summary "&amp;$C65&amp;"'!$B$15:$G$15"),0),0),0),0)</f>
        <v>0</v>
      </c>
      <c r="F65" s="77">
        <f ca="1">IFERROR(VLOOKUP(F$5,INDIRECT("'TC summary "&amp;$C65&amp;"'!$B$41:$G$52"),MATCH($C54,INDIRECT("'TC summary "&amp;$C65&amp;"'!$B$15:$G$15"),0),0)-IFERROR(1*VLOOKUP(F$5,INDIRECT("'TC summary "&amp;$C65&amp;"'!$B$16:$G$27"),MATCH($C54,INDIRECT("'TC summary "&amp;$C65&amp;"'!$B$15:$G$15"),0),0),0),0)</f>
        <v>0</v>
      </c>
      <c r="G65" s="77">
        <f ca="1">IFERROR(VLOOKUP(G$5,INDIRECT("'TC summary "&amp;$C65&amp;"'!$B$41:$G$52"),MATCH($C54,INDIRECT("'TC summary "&amp;$C65&amp;"'!$B$15:$G$15"),0),0)-IFERROR(1*VLOOKUP(G$5,INDIRECT("'TC summary "&amp;$C65&amp;"'!$B$16:$G$27"),MATCH($C54,INDIRECT("'TC summary "&amp;$C65&amp;"'!$B$15:$G$15"),0),0),0),0)</f>
        <v>0</v>
      </c>
    </row>
    <row r="66" spans="3:7" ht="39" thickBot="1" x14ac:dyDescent="0.3">
      <c r="C66" s="67" t="s">
        <v>30</v>
      </c>
      <c r="D66" s="62" t="s">
        <v>31</v>
      </c>
      <c r="E66" s="61">
        <f ca="1">IFERROR(VALUE(E55),0)+SUM(E57:E65)</f>
        <v>0.313810372</v>
      </c>
      <c r="F66" s="61">
        <f ca="1">IFERROR(VALUE(F55),0)+SUM(F57:F65)</f>
        <v>0.48756661870000001</v>
      </c>
      <c r="G66" s="61">
        <f ca="1">IFERROR(VALUE(G55),0)+SUM(G57:G65)</f>
        <v>0.20763996200000001</v>
      </c>
    </row>
    <row r="67" spans="3:7" ht="15.75" thickBot="1" x14ac:dyDescent="0.3"/>
    <row r="68" spans="3:7" ht="15.75" thickBot="1" x14ac:dyDescent="0.3">
      <c r="C68" s="82" t="s">
        <v>27</v>
      </c>
      <c r="D68" s="82" t="s">
        <v>28</v>
      </c>
      <c r="E68" s="84" t="s">
        <v>29</v>
      </c>
      <c r="F68" s="85"/>
      <c r="G68" s="85"/>
    </row>
    <row r="69" spans="3:7" ht="15.75" thickBot="1" x14ac:dyDescent="0.3">
      <c r="C69" s="83"/>
      <c r="D69" s="83"/>
      <c r="E69" s="63">
        <v>2016</v>
      </c>
      <c r="F69" s="64">
        <v>2010</v>
      </c>
      <c r="G69" s="63">
        <v>2005</v>
      </c>
    </row>
    <row r="70" spans="3:7" ht="15.75" thickBot="1" x14ac:dyDescent="0.3">
      <c r="C70" s="78" t="str">
        <f>'TC summary 2C6'!F15</f>
        <v>Zn</v>
      </c>
      <c r="D70" s="79"/>
      <c r="E70" s="79"/>
      <c r="F70" s="79"/>
      <c r="G70" s="79"/>
    </row>
    <row r="71" spans="3:7" ht="15.75" thickBot="1" x14ac:dyDescent="0.3">
      <c r="C71" s="65" t="s">
        <v>38</v>
      </c>
      <c r="D71" s="66" t="s">
        <v>39</v>
      </c>
      <c r="E71" s="61">
        <v>4.5058273843970591</v>
      </c>
      <c r="F71" s="61">
        <v>3.6465703149000004</v>
      </c>
      <c r="G71" s="61">
        <v>1.2596306753300002</v>
      </c>
    </row>
    <row r="72" spans="3:7" ht="15.75" thickBot="1" x14ac:dyDescent="0.3">
      <c r="C72" s="80" t="s">
        <v>33</v>
      </c>
      <c r="D72" s="81"/>
      <c r="E72" s="81"/>
      <c r="F72" s="81"/>
      <c r="G72" s="81"/>
    </row>
    <row r="73" spans="3:7" ht="15.75" thickBot="1" x14ac:dyDescent="0.3">
      <c r="C73" s="69"/>
      <c r="D73" s="72"/>
      <c r="E73" s="70"/>
      <c r="F73" s="70"/>
      <c r="G73" s="70"/>
    </row>
    <row r="74" spans="3:7" ht="15.75" thickBot="1" x14ac:dyDescent="0.3">
      <c r="C74" s="69"/>
      <c r="D74" s="72"/>
      <c r="E74" s="74"/>
      <c r="F74" s="71"/>
      <c r="G74" s="73"/>
    </row>
    <row r="75" spans="3:7" ht="15.75" thickBot="1" x14ac:dyDescent="0.3">
      <c r="C75" s="80" t="s">
        <v>32</v>
      </c>
      <c r="D75" s="81"/>
      <c r="E75" s="81"/>
      <c r="F75" s="81"/>
      <c r="G75" s="81"/>
    </row>
    <row r="76" spans="3:7" ht="15.75" thickBot="1" x14ac:dyDescent="0.3">
      <c r="C76" s="69" t="str">
        <f>'TC summary 2A1'!C$5</f>
        <v>2A1</v>
      </c>
      <c r="D76" s="72"/>
      <c r="E76" s="77">
        <f ca="1">IFERROR(VLOOKUP(E$5,INDIRECT("'TC summary "&amp;$C76&amp;"'!$B$41:$G$52"),MATCH($C70,INDIRECT("'TC summary "&amp;$C76&amp;"'!$B$15:$G$15"),0),0)-IFERROR(1*VLOOKUP(E$5,INDIRECT("'TC summary "&amp;$C76&amp;"'!$B$16:$G$27"),MATCH($C70,INDIRECT("'TC summary "&amp;$C76&amp;"'!$B$15:$G$15"),0),0),0),0)</f>
        <v>0</v>
      </c>
      <c r="F76" s="77">
        <f t="shared" ref="F76:G76" ca="1" si="4">IFERROR(VLOOKUP(F$5,INDIRECT("'TC summary "&amp;$C76&amp;"'!$B$41:$G$52"),MATCH($C70,INDIRECT("'TC summary "&amp;$C76&amp;"'!$B$15:$G$15"),0),0)-IFERROR(1*VLOOKUP(F$5,INDIRECT("'TC summary "&amp;$C76&amp;"'!$B$16:$G$27"),MATCH($C70,INDIRECT("'TC summary "&amp;$C76&amp;"'!$B$15:$G$15"),0),0),0),0)</f>
        <v>0</v>
      </c>
      <c r="G76" s="77">
        <f t="shared" ca="1" si="4"/>
        <v>0</v>
      </c>
    </row>
    <row r="77" spans="3:7" ht="15.75" thickBot="1" x14ac:dyDescent="0.3">
      <c r="C77" s="69" t="s">
        <v>53</v>
      </c>
      <c r="D77" s="72"/>
      <c r="E77" s="77">
        <f ca="1">IFERROR(VLOOKUP(E$5,INDIRECT("'TC summary "&amp;$C77&amp;"'!$B$41:$G$52"),MATCH($C70,INDIRECT("'TC summary "&amp;$C77&amp;"'!$B$15:$G$15"),0),0)-IFERROR(1*VLOOKUP(E$5,INDIRECT("'TC summary "&amp;$C77&amp;"'!$B$16:$G$27"),MATCH($C70,INDIRECT("'TC summary "&amp;$C77&amp;"'!$B$15:$G$15"),0),0),0),0)</f>
        <v>0</v>
      </c>
      <c r="F77" s="77">
        <f ca="1">IFERROR(VLOOKUP(F$5,INDIRECT("'TC summary "&amp;$C77&amp;"'!$B$41:$G$52"),MATCH($C70,INDIRECT("'TC summary "&amp;$C77&amp;"'!$B$15:$G$15"),0),0)-IFERROR(1*VLOOKUP(F$5,INDIRECT("'TC summary "&amp;$C77&amp;"'!$B$16:$G$27"),MATCH($C70,INDIRECT("'TC summary "&amp;$C77&amp;"'!$B$15:$G$15"),0),0),0),0)</f>
        <v>-1.7430000000000001E-2</v>
      </c>
      <c r="G77" s="77">
        <f ca="1">IFERROR(VLOOKUP(G$5,INDIRECT("'TC summary "&amp;$C77&amp;"'!$B$41:$G$52"),MATCH($C70,INDIRECT("'TC summary "&amp;$C77&amp;"'!$B$15:$G$15"),0),0)-IFERROR(1*VLOOKUP(G$5,INDIRECT("'TC summary "&amp;$C77&amp;"'!$B$16:$G$27"),MATCH($C70,INDIRECT("'TC summary "&amp;$C77&amp;"'!$B$15:$G$15"),0),0),0),0)</f>
        <v>0</v>
      </c>
    </row>
    <row r="78" spans="3:7" ht="15.75" thickBot="1" x14ac:dyDescent="0.3">
      <c r="C78" s="69" t="s">
        <v>46</v>
      </c>
      <c r="D78" s="72"/>
      <c r="E78" s="77">
        <f ca="1">IFERROR(VLOOKUP(E$5,INDIRECT("'TC summary "&amp;$C78&amp;"'!$B$41:$G$52"),MATCH($C70,INDIRECT("'TC summary "&amp;$C78&amp;"'!$B$15:$G$15"),0),0)-IFERROR(1*VLOOKUP(E$5,INDIRECT("'TC summary "&amp;$C78&amp;"'!$B$16:$G$27"),MATCH($C70,INDIRECT("'TC summary "&amp;$C78&amp;"'!$B$15:$G$15"),0),0),0),0)</f>
        <v>0</v>
      </c>
      <c r="F78" s="77">
        <f ca="1">IFERROR(VLOOKUP(F$5,INDIRECT("'TC summary "&amp;$C78&amp;"'!$B$41:$G$52"),MATCH($C70,INDIRECT("'TC summary "&amp;$C78&amp;"'!$B$15:$G$15"),0),0)-IFERROR(1*VLOOKUP(F$5,INDIRECT("'TC summary "&amp;$C78&amp;"'!$B$16:$G$27"),MATCH($C70,INDIRECT("'TC summary "&amp;$C78&amp;"'!$B$15:$G$15"),0),0),0),0)</f>
        <v>0</v>
      </c>
      <c r="G78" s="77">
        <f ca="1">IFERROR(VLOOKUP(G$5,INDIRECT("'TC summary "&amp;$C78&amp;"'!$B$41:$G$52"),MATCH($C70,INDIRECT("'TC summary "&amp;$C78&amp;"'!$B$15:$G$15"),0),0)-IFERROR(1*VLOOKUP(G$5,INDIRECT("'TC summary "&amp;$C78&amp;"'!$B$16:$G$27"),MATCH($C70,INDIRECT("'TC summary "&amp;$C78&amp;"'!$B$15:$G$15"),0),0),0),0)</f>
        <v>0</v>
      </c>
    </row>
    <row r="79" spans="3:7" ht="15.75" thickBot="1" x14ac:dyDescent="0.3">
      <c r="C79" s="69" t="s">
        <v>58</v>
      </c>
      <c r="D79" s="72"/>
      <c r="E79" s="77">
        <f ca="1">IFERROR(VLOOKUP(E$5,INDIRECT("'TC summary "&amp;$C79&amp;"'!$B$41:$G$52"),MATCH($C70,INDIRECT("'TC summary "&amp;$C79&amp;"'!$B$15:$G$15"),0),0)-IFERROR(1*VLOOKUP(E$5,INDIRECT("'TC summary "&amp;$C79&amp;"'!$B$16:$G$27"),MATCH($C70,INDIRECT("'TC summary "&amp;$C79&amp;"'!$B$15:$G$15"),0),0),0),0)</f>
        <v>0</v>
      </c>
      <c r="F79" s="77">
        <f ca="1">IFERROR(VLOOKUP(F$5,INDIRECT("'TC summary "&amp;$C79&amp;"'!$B$41:$G$52"),MATCH($C70,INDIRECT("'TC summary "&amp;$C79&amp;"'!$B$15:$G$15"),0),0)-IFERROR(1*VLOOKUP(F$5,INDIRECT("'TC summary "&amp;$C79&amp;"'!$B$16:$G$27"),MATCH($C70,INDIRECT("'TC summary "&amp;$C79&amp;"'!$B$15:$G$15"),0),0),0),0)</f>
        <v>0</v>
      </c>
      <c r="G79" s="77">
        <f ca="1">IFERROR(VLOOKUP(G$5,INDIRECT("'TC summary "&amp;$C79&amp;"'!$B$41:$G$52"),MATCH($C70,INDIRECT("'TC summary "&amp;$C79&amp;"'!$B$15:$G$15"),0),0)-IFERROR(1*VLOOKUP(G$5,INDIRECT("'TC summary "&amp;$C79&amp;"'!$B$16:$G$27"),MATCH($C70,INDIRECT("'TC summary "&amp;$C79&amp;"'!$B$15:$G$15"),0),0),0),0)</f>
        <v>0</v>
      </c>
    </row>
    <row r="80" spans="3:7" ht="15.75" thickBot="1" x14ac:dyDescent="0.3">
      <c r="C80" s="69" t="s">
        <v>61</v>
      </c>
      <c r="D80" s="72"/>
      <c r="E80" s="77">
        <f ca="1">IFERROR(VLOOKUP(E$5,INDIRECT("'TC summary "&amp;$C80&amp;"'!$B$41:$G$52"),MATCH($C70,INDIRECT("'TC summary "&amp;$C80&amp;"'!$B$15:$G$15"),0),0)-IFERROR(1*VLOOKUP(E$5,INDIRECT("'TC summary "&amp;$C80&amp;"'!$B$16:$G$27"),MATCH($C70,INDIRECT("'TC summary "&amp;$C80&amp;"'!$B$15:$G$15"),0),0),0),0)</f>
        <v>0</v>
      </c>
      <c r="F80" s="77">
        <f ca="1">IFERROR(VLOOKUP(F$5,INDIRECT("'TC summary "&amp;$C80&amp;"'!$B$41:$G$52"),MATCH($C70,INDIRECT("'TC summary "&amp;$C80&amp;"'!$B$15:$G$15"),0),0)-IFERROR(1*VLOOKUP(F$5,INDIRECT("'TC summary "&amp;$C80&amp;"'!$B$16:$G$27"),MATCH($C70,INDIRECT("'TC summary "&amp;$C80&amp;"'!$B$15:$G$15"),0),0),0),0)</f>
        <v>0</v>
      </c>
      <c r="G80" s="77">
        <f ca="1">IFERROR(VLOOKUP(G$5,INDIRECT("'TC summary "&amp;$C80&amp;"'!$B$41:$G$52"),MATCH($C70,INDIRECT("'TC summary "&amp;$C80&amp;"'!$B$15:$G$15"),0),0)-IFERROR(1*VLOOKUP(G$5,INDIRECT("'TC summary "&amp;$C80&amp;"'!$B$16:$G$27"),MATCH($C70,INDIRECT("'TC summary "&amp;$C80&amp;"'!$B$15:$G$15"),0),0),0),0)</f>
        <v>0</v>
      </c>
    </row>
    <row r="81" spans="3:7" ht="15.75" thickBot="1" x14ac:dyDescent="0.3">
      <c r="C81" s="69" t="s">
        <v>63</v>
      </c>
      <c r="D81" s="72"/>
      <c r="E81" s="77">
        <f ca="1">IFERROR(VLOOKUP(E$5,INDIRECT("'TC summary "&amp;$C81&amp;"'!$B$41:$G$52"),MATCH($C70,INDIRECT("'TC summary "&amp;$C81&amp;"'!$B$15:$G$15"),0),0)-IFERROR(1*VLOOKUP(E$5,INDIRECT("'TC summary "&amp;$C81&amp;"'!$B$16:$G$27"),MATCH($C70,INDIRECT("'TC summary "&amp;$C81&amp;"'!$B$15:$G$15"),0),0),0),0)</f>
        <v>0</v>
      </c>
      <c r="F81" s="77">
        <f ca="1">IFERROR(VLOOKUP(F$5,INDIRECT("'TC summary "&amp;$C81&amp;"'!$B$41:$G$52"),MATCH($C70,INDIRECT("'TC summary "&amp;$C81&amp;"'!$B$15:$G$15"),0),0)-IFERROR(1*VLOOKUP(F$5,INDIRECT("'TC summary "&amp;$C81&amp;"'!$B$16:$G$27"),MATCH($C70,INDIRECT("'TC summary "&amp;$C81&amp;"'!$B$15:$G$15"),0),0),0),0)</f>
        <v>0</v>
      </c>
      <c r="G81" s="77">
        <f ca="1">IFERROR(VLOOKUP(G$5,INDIRECT("'TC summary "&amp;$C81&amp;"'!$B$41:$G$52"),MATCH($C70,INDIRECT("'TC summary "&amp;$C81&amp;"'!$B$15:$G$15"),0),0)-IFERROR(1*VLOOKUP(G$5,INDIRECT("'TC summary "&amp;$C81&amp;"'!$B$16:$G$27"),MATCH($C70,INDIRECT("'TC summary "&amp;$C81&amp;"'!$B$15:$G$15"),0),0),0),0)</f>
        <v>0</v>
      </c>
    </row>
    <row r="82" spans="3:7" ht="39" thickBot="1" x14ac:dyDescent="0.3">
      <c r="C82" s="67" t="s">
        <v>30</v>
      </c>
      <c r="D82" s="62" t="s">
        <v>31</v>
      </c>
      <c r="E82" s="61">
        <f ca="1">IFERROR(VALUE(E71),0)+SUM(E73:E81)</f>
        <v>4.5058273843970591</v>
      </c>
      <c r="F82" s="61">
        <f ca="1">IFERROR(VALUE(F71),0)+SUM(F73:F81)</f>
        <v>3.6291403149000003</v>
      </c>
      <c r="G82" s="61">
        <f ca="1">IFERROR(VALUE(G71),0)+SUM(G73:G81)</f>
        <v>1.2596306753300002</v>
      </c>
    </row>
    <row r="83" spans="3:7" ht="15.75" thickBot="1" x14ac:dyDescent="0.3"/>
    <row r="84" spans="3:7" ht="15.75" thickBot="1" x14ac:dyDescent="0.3">
      <c r="C84" s="82" t="s">
        <v>27</v>
      </c>
      <c r="D84" s="82" t="s">
        <v>28</v>
      </c>
      <c r="E84" s="84" t="s">
        <v>29</v>
      </c>
      <c r="F84" s="85"/>
      <c r="G84" s="85"/>
    </row>
    <row r="85" spans="3:7" ht="15.75" thickBot="1" x14ac:dyDescent="0.3">
      <c r="C85" s="83"/>
      <c r="D85" s="83"/>
      <c r="E85" s="63">
        <v>2016</v>
      </c>
      <c r="F85" s="64">
        <v>2010</v>
      </c>
      <c r="G85" s="63">
        <v>2005</v>
      </c>
    </row>
    <row r="86" spans="3:7" ht="15.75" thickBot="1" x14ac:dyDescent="0.3">
      <c r="C86" s="78" t="s">
        <v>50</v>
      </c>
      <c r="D86" s="79"/>
      <c r="E86" s="79"/>
      <c r="F86" s="79"/>
      <c r="G86" s="79"/>
    </row>
    <row r="87" spans="3:7" ht="15.75" thickBot="1" x14ac:dyDescent="0.3">
      <c r="C87" s="65" t="s">
        <v>38</v>
      </c>
      <c r="D87" s="66" t="s">
        <v>39</v>
      </c>
      <c r="E87" s="61">
        <v>0.87155704200000006</v>
      </c>
      <c r="F87" s="61">
        <v>1.3958990239999998</v>
      </c>
      <c r="G87" s="61">
        <v>0.71525000000000005</v>
      </c>
    </row>
    <row r="88" spans="3:7" ht="15.75" thickBot="1" x14ac:dyDescent="0.3">
      <c r="C88" s="80" t="s">
        <v>33</v>
      </c>
      <c r="D88" s="81"/>
      <c r="E88" s="81"/>
      <c r="F88" s="81"/>
      <c r="G88" s="81"/>
    </row>
    <row r="89" spans="3:7" ht="15.75" thickBot="1" x14ac:dyDescent="0.3">
      <c r="C89" s="69"/>
      <c r="D89" s="72"/>
      <c r="E89" s="70"/>
      <c r="F89" s="70"/>
      <c r="G89" s="70"/>
    </row>
    <row r="90" spans="3:7" ht="15.75" thickBot="1" x14ac:dyDescent="0.3">
      <c r="C90" s="69"/>
      <c r="D90" s="72"/>
      <c r="E90" s="74"/>
      <c r="F90" s="71"/>
      <c r="G90" s="73"/>
    </row>
    <row r="91" spans="3:7" ht="15.75" thickBot="1" x14ac:dyDescent="0.3">
      <c r="C91" s="80" t="s">
        <v>32</v>
      </c>
      <c r="D91" s="81"/>
      <c r="E91" s="81"/>
      <c r="F91" s="81"/>
      <c r="G91" s="81"/>
    </row>
    <row r="92" spans="3:7" ht="15.75" thickBot="1" x14ac:dyDescent="0.3">
      <c r="C92" s="69" t="str">
        <f>'TC summary 2A1'!C$5</f>
        <v>2A1</v>
      </c>
      <c r="D92" s="72"/>
      <c r="E92" s="77">
        <f ca="1">IFERROR(VLOOKUP(E$5,INDIRECT("'TC summary "&amp;$C92&amp;"'!$B$41:$G$52"),MATCH($C86,INDIRECT("'TC summary "&amp;$C92&amp;"'!$B$15:$G$15"),0),0)-IFERROR(1*VLOOKUP(E$5,INDIRECT("'TC summary "&amp;$C92&amp;"'!$B$16:$G$27"),MATCH($C86,INDIRECT("'TC summary "&amp;$C92&amp;"'!$B$15:$G$15"),0),0),0),0)</f>
        <v>0</v>
      </c>
      <c r="F92" s="77">
        <f t="shared" ref="F92:G92" ca="1" si="5">IFERROR(VLOOKUP(F$5,INDIRECT("'TC summary "&amp;$C92&amp;"'!$B$41:$G$52"),MATCH($C86,INDIRECT("'TC summary "&amp;$C92&amp;"'!$B$15:$G$15"),0),0)-IFERROR(1*VLOOKUP(F$5,INDIRECT("'TC summary "&amp;$C92&amp;"'!$B$16:$G$27"),MATCH($C86,INDIRECT("'TC summary "&amp;$C92&amp;"'!$B$15:$G$15"),0),0),0),0)</f>
        <v>0</v>
      </c>
      <c r="G92" s="77">
        <f t="shared" ca="1" si="5"/>
        <v>0</v>
      </c>
    </row>
    <row r="93" spans="3:7" ht="15.75" thickBot="1" x14ac:dyDescent="0.3">
      <c r="C93" s="69" t="s">
        <v>53</v>
      </c>
      <c r="D93" s="72"/>
      <c r="E93" s="77">
        <f ca="1">IFERROR(VLOOKUP(E$5,INDIRECT("'TC summary "&amp;$C93&amp;"'!$B$41:$G$52"),MATCH($C86,INDIRECT("'TC summary "&amp;$C93&amp;"'!$B$15:$G$15"),0),0)-IFERROR(1*VLOOKUP(E$5,INDIRECT("'TC summary "&amp;$C93&amp;"'!$B$16:$G$27"),MATCH($C86,INDIRECT("'TC summary "&amp;$C93&amp;"'!$B$15:$G$15"),0),0),0),0)</f>
        <v>0</v>
      </c>
      <c r="F93" s="77">
        <f ca="1">IFERROR(VLOOKUP(F$5,INDIRECT("'TC summary "&amp;$C93&amp;"'!$B$41:$G$52"),MATCH($C86,INDIRECT("'TC summary "&amp;$C93&amp;"'!$B$15:$G$15"),0),0)-IFERROR(1*VLOOKUP(F$5,INDIRECT("'TC summary "&amp;$C93&amp;"'!$B$16:$G$27"),MATCH($C86,INDIRECT("'TC summary "&amp;$C93&amp;"'!$B$15:$G$15"),0),0),0),0)</f>
        <v>-0.44819900400000001</v>
      </c>
      <c r="G93" s="77">
        <f ca="1">IFERROR(VLOOKUP(G$5,INDIRECT("'TC summary "&amp;$C93&amp;"'!$B$41:$G$52"),MATCH($C86,INDIRECT("'TC summary "&amp;$C93&amp;"'!$B$15:$G$15"),0),0)-IFERROR(1*VLOOKUP(G$5,INDIRECT("'TC summary "&amp;$C93&amp;"'!$B$16:$G$27"),MATCH($C86,INDIRECT("'TC summary "&amp;$C93&amp;"'!$B$15:$G$15"),0),0),0),0)</f>
        <v>0</v>
      </c>
    </row>
    <row r="94" spans="3:7" ht="15.75" thickBot="1" x14ac:dyDescent="0.3">
      <c r="C94" s="69" t="s">
        <v>46</v>
      </c>
      <c r="D94" s="72"/>
      <c r="E94" s="77">
        <f ca="1">IFERROR(VLOOKUP(E$5,INDIRECT("'TC summary "&amp;$C94&amp;"'!$B$41:$G$52"),MATCH($C86,INDIRECT("'TC summary "&amp;$C94&amp;"'!$B$15:$G$15"),0),0)-IFERROR(1*VLOOKUP(E$5,INDIRECT("'TC summary "&amp;$C94&amp;"'!$B$16:$G$27"),MATCH($C86,INDIRECT("'TC summary "&amp;$C94&amp;"'!$B$15:$G$15"),0),0),0),0)</f>
        <v>0</v>
      </c>
      <c r="F94" s="77">
        <f ca="1">IFERROR(VLOOKUP(F$5,INDIRECT("'TC summary "&amp;$C94&amp;"'!$B$41:$G$52"),MATCH($C86,INDIRECT("'TC summary "&amp;$C94&amp;"'!$B$15:$G$15"),0),0)-IFERROR(1*VLOOKUP(F$5,INDIRECT("'TC summary "&amp;$C94&amp;"'!$B$16:$G$27"),MATCH($C86,INDIRECT("'TC summary "&amp;$C94&amp;"'!$B$15:$G$15"),0),0),0),0)</f>
        <v>-0.16595931772</v>
      </c>
      <c r="G94" s="77">
        <f ca="1">IFERROR(VLOOKUP(G$5,INDIRECT("'TC summary "&amp;$C94&amp;"'!$B$41:$G$52"),MATCH($C86,INDIRECT("'TC summary "&amp;$C94&amp;"'!$B$15:$G$15"),0),0)-IFERROR(1*VLOOKUP(G$5,INDIRECT("'TC summary "&amp;$C94&amp;"'!$B$16:$G$27"),MATCH($C86,INDIRECT("'TC summary "&amp;$C94&amp;"'!$B$15:$G$15"),0),0),0),0)</f>
        <v>0</v>
      </c>
    </row>
    <row r="95" spans="3:7" ht="15.75" thickBot="1" x14ac:dyDescent="0.3">
      <c r="C95" s="69" t="s">
        <v>58</v>
      </c>
      <c r="D95" s="72"/>
      <c r="E95" s="77">
        <f ca="1">IFERROR(VLOOKUP(E$5,INDIRECT("'TC summary "&amp;$C95&amp;"'!$B$41:$G$52"),MATCH($C86,INDIRECT("'TC summary "&amp;$C95&amp;"'!$B$15:$G$15"),0),0)-IFERROR(1*VLOOKUP(E$5,INDIRECT("'TC summary "&amp;$C95&amp;"'!$B$16:$G$27"),MATCH($C86,INDIRECT("'TC summary "&amp;$C95&amp;"'!$B$15:$G$15"),0),0),0),0)</f>
        <v>0</v>
      </c>
      <c r="F95" s="77">
        <f ca="1">IFERROR(VLOOKUP(F$5,INDIRECT("'TC summary "&amp;$C95&amp;"'!$B$41:$G$52"),MATCH($C86,INDIRECT("'TC summary "&amp;$C95&amp;"'!$B$15:$G$15"),0),0)-IFERROR(1*VLOOKUP(F$5,INDIRECT("'TC summary "&amp;$C95&amp;"'!$B$16:$G$27"),MATCH($C86,INDIRECT("'TC summary "&amp;$C95&amp;"'!$B$15:$G$15"),0),0),0),0)</f>
        <v>0</v>
      </c>
      <c r="G95" s="77">
        <f ca="1">IFERROR(VLOOKUP(G$5,INDIRECT("'TC summary "&amp;$C95&amp;"'!$B$41:$G$52"),MATCH($C86,INDIRECT("'TC summary "&amp;$C95&amp;"'!$B$15:$G$15"),0),0)-IFERROR(1*VLOOKUP(G$5,INDIRECT("'TC summary "&amp;$C95&amp;"'!$B$16:$G$27"),MATCH($C86,INDIRECT("'TC summary "&amp;$C95&amp;"'!$B$15:$G$15"),0),0),0),0)</f>
        <v>0</v>
      </c>
    </row>
    <row r="96" spans="3:7" ht="15.75" thickBot="1" x14ac:dyDescent="0.3">
      <c r="C96" s="69" t="s">
        <v>61</v>
      </c>
      <c r="D96" s="72"/>
      <c r="E96" s="77">
        <f ca="1">IFERROR(VLOOKUP(E$5,INDIRECT("'TC summary "&amp;$C96&amp;"'!$B$41:$G$52"),MATCH($C86,INDIRECT("'TC summary "&amp;$C96&amp;"'!$B$15:$G$15"),0),0)-IFERROR(1*VLOOKUP(E$5,INDIRECT("'TC summary "&amp;$C96&amp;"'!$B$16:$G$27"),MATCH($C86,INDIRECT("'TC summary "&amp;$C96&amp;"'!$B$15:$G$15"),0),0),0),0)</f>
        <v>0</v>
      </c>
      <c r="F96" s="77">
        <f ca="1">IFERROR(VLOOKUP(F$5,INDIRECT("'TC summary "&amp;$C96&amp;"'!$B$41:$G$52"),MATCH($C86,INDIRECT("'TC summary "&amp;$C96&amp;"'!$B$15:$G$15"),0),0)-IFERROR(1*VLOOKUP(F$5,INDIRECT("'TC summary "&amp;$C96&amp;"'!$B$16:$G$27"),MATCH($C86,INDIRECT("'TC summary "&amp;$C96&amp;"'!$B$15:$G$15"),0),0),0),0)</f>
        <v>0</v>
      </c>
      <c r="G96" s="77">
        <f ca="1">IFERROR(VLOOKUP(G$5,INDIRECT("'TC summary "&amp;$C96&amp;"'!$B$41:$G$52"),MATCH($C86,INDIRECT("'TC summary "&amp;$C96&amp;"'!$B$15:$G$15"),0),0)-IFERROR(1*VLOOKUP(G$5,INDIRECT("'TC summary "&amp;$C96&amp;"'!$B$16:$G$27"),MATCH($C86,INDIRECT("'TC summary "&amp;$C96&amp;"'!$B$15:$G$15"),0),0),0),0)</f>
        <v>0</v>
      </c>
    </row>
    <row r="97" spans="3:7" ht="15.75" thickBot="1" x14ac:dyDescent="0.3">
      <c r="C97" s="69" t="s">
        <v>63</v>
      </c>
      <c r="D97" s="72"/>
      <c r="E97" s="77">
        <f ca="1">IFERROR(VLOOKUP(E$5,INDIRECT("'TC summary "&amp;$C97&amp;"'!$B$41:$G$52"),MATCH($C86,INDIRECT("'TC summary "&amp;$C97&amp;"'!$B$15:$G$15"),0),0)-IFERROR(1*VLOOKUP(E$5,INDIRECT("'TC summary "&amp;$C97&amp;"'!$B$16:$G$27"),MATCH($C86,INDIRECT("'TC summary "&amp;$C97&amp;"'!$B$15:$G$15"),0),0),0),0)</f>
        <v>0</v>
      </c>
      <c r="F97" s="77">
        <f ca="1">IFERROR(VLOOKUP(F$5,INDIRECT("'TC summary "&amp;$C97&amp;"'!$B$41:$G$52"),MATCH($C86,INDIRECT("'TC summary "&amp;$C97&amp;"'!$B$15:$G$15"),0),0)-IFERROR(1*VLOOKUP(F$5,INDIRECT("'TC summary "&amp;$C97&amp;"'!$B$16:$G$27"),MATCH($C86,INDIRECT("'TC summary "&amp;$C97&amp;"'!$B$15:$G$15"),0),0),0),0)</f>
        <v>0</v>
      </c>
      <c r="G97" s="77">
        <f ca="1">IFERROR(VLOOKUP(G$5,INDIRECT("'TC summary "&amp;$C97&amp;"'!$B$41:$G$52"),MATCH($C86,INDIRECT("'TC summary "&amp;$C97&amp;"'!$B$15:$G$15"),0),0)-IFERROR(1*VLOOKUP(G$5,INDIRECT("'TC summary "&amp;$C97&amp;"'!$B$16:$G$27"),MATCH($C86,INDIRECT("'TC summary "&amp;$C97&amp;"'!$B$15:$G$15"),0),0),0),0)</f>
        <v>0</v>
      </c>
    </row>
    <row r="98" spans="3:7" ht="39" thickBot="1" x14ac:dyDescent="0.3">
      <c r="C98" s="67" t="s">
        <v>30</v>
      </c>
      <c r="D98" s="62" t="s">
        <v>31</v>
      </c>
      <c r="E98" s="61">
        <f ca="1">IFERROR(VALUE(E87),0)+SUM(E89:E97)</f>
        <v>0.87155704200000006</v>
      </c>
      <c r="F98" s="61">
        <f ca="1">IFERROR(VALUE(F87),0)+SUM(F89:F97)</f>
        <v>0.78174070227999981</v>
      </c>
      <c r="G98" s="61">
        <f ca="1">IFERROR(VALUE(G87),0)+SUM(G89:G97)</f>
        <v>0.71525000000000005</v>
      </c>
    </row>
    <row r="99" spans="3:7" ht="15.75" thickBot="1" x14ac:dyDescent="0.3"/>
    <row r="100" spans="3:7" ht="15.75" thickBot="1" x14ac:dyDescent="0.3">
      <c r="C100" s="82" t="s">
        <v>27</v>
      </c>
      <c r="D100" s="82" t="s">
        <v>28</v>
      </c>
      <c r="E100" s="84" t="s">
        <v>29</v>
      </c>
      <c r="F100" s="85"/>
      <c r="G100" s="85"/>
    </row>
    <row r="101" spans="3:7" ht="15.75" thickBot="1" x14ac:dyDescent="0.3">
      <c r="C101" s="83"/>
      <c r="D101" s="83"/>
      <c r="E101" s="63">
        <v>2016</v>
      </c>
      <c r="F101" s="64">
        <v>2010</v>
      </c>
      <c r="G101" s="63">
        <v>2005</v>
      </c>
    </row>
    <row r="102" spans="3:7" ht="15.75" thickBot="1" x14ac:dyDescent="0.3">
      <c r="C102" s="78" t="s">
        <v>49</v>
      </c>
      <c r="D102" s="79"/>
      <c r="E102" s="79"/>
      <c r="F102" s="79"/>
      <c r="G102" s="79"/>
    </row>
    <row r="103" spans="3:7" ht="15.75" thickBot="1" x14ac:dyDescent="0.3">
      <c r="C103" s="65" t="s">
        <v>38</v>
      </c>
      <c r="D103" s="66" t="s">
        <v>39</v>
      </c>
      <c r="E103" s="61">
        <v>0.24897412501399996</v>
      </c>
      <c r="F103" s="61">
        <v>0.43630251883759991</v>
      </c>
      <c r="G103" s="61">
        <v>0.13501922621672</v>
      </c>
    </row>
    <row r="104" spans="3:7" ht="15.75" thickBot="1" x14ac:dyDescent="0.3">
      <c r="C104" s="80" t="s">
        <v>33</v>
      </c>
      <c r="D104" s="81"/>
      <c r="E104" s="81"/>
      <c r="F104" s="81"/>
      <c r="G104" s="81"/>
    </row>
    <row r="105" spans="3:7" ht="15.75" thickBot="1" x14ac:dyDescent="0.3">
      <c r="C105" s="69"/>
      <c r="D105" s="72"/>
      <c r="E105" s="70"/>
      <c r="F105" s="70"/>
      <c r="G105" s="70"/>
    </row>
    <row r="106" spans="3:7" ht="15.75" thickBot="1" x14ac:dyDescent="0.3">
      <c r="C106" s="69"/>
      <c r="D106" s="72"/>
      <c r="E106" s="74"/>
      <c r="F106" s="71"/>
      <c r="G106" s="73"/>
    </row>
    <row r="107" spans="3:7" ht="15.75" thickBot="1" x14ac:dyDescent="0.3">
      <c r="C107" s="80" t="s">
        <v>32</v>
      </c>
      <c r="D107" s="81"/>
      <c r="E107" s="81"/>
      <c r="F107" s="81"/>
      <c r="G107" s="81"/>
    </row>
    <row r="108" spans="3:7" ht="15.75" thickBot="1" x14ac:dyDescent="0.3">
      <c r="C108" s="69" t="str">
        <f>'TC summary 2A1'!C$5</f>
        <v>2A1</v>
      </c>
      <c r="D108" s="72"/>
      <c r="E108" s="77">
        <f ca="1">IFERROR(VLOOKUP(E$5,INDIRECT("'TC summary "&amp;$C108&amp;"'!$B$41:$G$52"),MATCH($C102,INDIRECT("'TC summary "&amp;$C108&amp;"'!$B$15:$G$15"),0),0)-IFERROR(1*VLOOKUP(E$5,INDIRECT("'TC summary "&amp;$C108&amp;"'!$B$16:$G$27"),MATCH($C102,INDIRECT("'TC summary "&amp;$C108&amp;"'!$B$15:$G$15"),0),0),0),0)</f>
        <v>0</v>
      </c>
      <c r="F108" s="77">
        <f t="shared" ref="F108:G108" ca="1" si="6">IFERROR(VLOOKUP(F$5,INDIRECT("'TC summary "&amp;$C108&amp;"'!$B$41:$G$52"),MATCH($C102,INDIRECT("'TC summary "&amp;$C108&amp;"'!$B$15:$G$15"),0),0)-IFERROR(1*VLOOKUP(F$5,INDIRECT("'TC summary "&amp;$C108&amp;"'!$B$16:$G$27"),MATCH($C102,INDIRECT("'TC summary "&amp;$C108&amp;"'!$B$15:$G$15"),0),0),0),0)</f>
        <v>0</v>
      </c>
      <c r="G108" s="77">
        <f t="shared" ca="1" si="6"/>
        <v>0</v>
      </c>
    </row>
    <row r="109" spans="3:7" ht="15.75" thickBot="1" x14ac:dyDescent="0.3">
      <c r="C109" s="69" t="s">
        <v>53</v>
      </c>
      <c r="D109" s="72"/>
      <c r="E109" s="77">
        <f ca="1">IFERROR(VLOOKUP(E$5,INDIRECT("'TC summary "&amp;$C109&amp;"'!$B$41:$G$52"),MATCH($C102,INDIRECT("'TC summary "&amp;$C109&amp;"'!$B$15:$G$15"),0),0)-IFERROR(1*VLOOKUP(E$5,INDIRECT("'TC summary "&amp;$C109&amp;"'!$B$16:$G$27"),MATCH($C102,INDIRECT("'TC summary "&amp;$C109&amp;"'!$B$15:$G$15"),0),0),0),0)</f>
        <v>0</v>
      </c>
      <c r="F109" s="77">
        <f ca="1">IFERROR(VLOOKUP(F$5,INDIRECT("'TC summary "&amp;$C109&amp;"'!$B$41:$G$52"),MATCH($C102,INDIRECT("'TC summary "&amp;$C109&amp;"'!$B$15:$G$15"),0),0)-IFERROR(1*VLOOKUP(F$5,INDIRECT("'TC summary "&amp;$C109&amp;"'!$B$16:$G$27"),MATCH($C102,INDIRECT("'TC summary "&amp;$C109&amp;"'!$B$15:$G$15"),0),0),0),0)</f>
        <v>0</v>
      </c>
      <c r="G109" s="77">
        <f ca="1">IFERROR(VLOOKUP(G$5,INDIRECT("'TC summary "&amp;$C109&amp;"'!$B$41:$G$52"),MATCH($C102,INDIRECT("'TC summary "&amp;$C109&amp;"'!$B$15:$G$15"),0),0)-IFERROR(1*VLOOKUP(G$5,INDIRECT("'TC summary "&amp;$C109&amp;"'!$B$16:$G$27"),MATCH($C102,INDIRECT("'TC summary "&amp;$C109&amp;"'!$B$15:$G$15"),0),0),0),0)</f>
        <v>0</v>
      </c>
    </row>
    <row r="110" spans="3:7" ht="15.75" thickBot="1" x14ac:dyDescent="0.3">
      <c r="C110" s="69" t="s">
        <v>46</v>
      </c>
      <c r="D110" s="72"/>
      <c r="E110" s="77">
        <f ca="1">IFERROR(VLOOKUP(E$5,INDIRECT("'TC summary "&amp;$C110&amp;"'!$B$41:$G$52"),MATCH($C102,INDIRECT("'TC summary "&amp;$C110&amp;"'!$B$15:$G$15"),0),0)-IFERROR(1*VLOOKUP(E$5,INDIRECT("'TC summary "&amp;$C110&amp;"'!$B$16:$G$27"),MATCH($C102,INDIRECT("'TC summary "&amp;$C110&amp;"'!$B$15:$G$15"),0),0),0),0)</f>
        <v>0</v>
      </c>
      <c r="F110" s="77">
        <f ca="1">IFERROR(VLOOKUP(F$5,INDIRECT("'TC summary "&amp;$C110&amp;"'!$B$41:$G$52"),MATCH($C102,INDIRECT("'TC summary "&amp;$C110&amp;"'!$B$15:$G$15"),0),0)-IFERROR(1*VLOOKUP(F$5,INDIRECT("'TC summary "&amp;$C110&amp;"'!$B$16:$G$27"),MATCH($C102,INDIRECT("'TC summary "&amp;$C110&amp;"'!$B$15:$G$15"),0),0),0),0)</f>
        <v>-7.007199999999999E-3</v>
      </c>
      <c r="G110" s="77">
        <f ca="1">IFERROR(VLOOKUP(G$5,INDIRECT("'TC summary "&amp;$C110&amp;"'!$B$41:$G$52"),MATCH($C102,INDIRECT("'TC summary "&amp;$C110&amp;"'!$B$15:$G$15"),0),0)-IFERROR(1*VLOOKUP(G$5,INDIRECT("'TC summary "&amp;$C110&amp;"'!$B$16:$G$27"),MATCH($C102,INDIRECT("'TC summary "&amp;$C110&amp;"'!$B$15:$G$15"),0),0),0),0)</f>
        <v>0</v>
      </c>
    </row>
    <row r="111" spans="3:7" ht="15.75" thickBot="1" x14ac:dyDescent="0.3">
      <c r="C111" s="69" t="s">
        <v>58</v>
      </c>
      <c r="D111" s="72"/>
      <c r="E111" s="77">
        <f ca="1">IFERROR(VLOOKUP(E$5,INDIRECT("'TC summary "&amp;$C111&amp;"'!$B$41:$G$52"),MATCH($C102,INDIRECT("'TC summary "&amp;$C111&amp;"'!$B$15:$G$15"),0),0)-IFERROR(1*VLOOKUP(E$5,INDIRECT("'TC summary "&amp;$C111&amp;"'!$B$16:$G$27"),MATCH($C102,INDIRECT("'TC summary "&amp;$C111&amp;"'!$B$15:$G$15"),0),0),0),0)</f>
        <v>0</v>
      </c>
      <c r="F111" s="77">
        <f ca="1">IFERROR(VLOOKUP(F$5,INDIRECT("'TC summary "&amp;$C111&amp;"'!$B$41:$G$52"),MATCH($C102,INDIRECT("'TC summary "&amp;$C111&amp;"'!$B$15:$G$15"),0),0)-IFERROR(1*VLOOKUP(F$5,INDIRECT("'TC summary "&amp;$C111&amp;"'!$B$16:$G$27"),MATCH($C102,INDIRECT("'TC summary "&amp;$C111&amp;"'!$B$15:$G$15"),0),0),0),0)</f>
        <v>0</v>
      </c>
      <c r="G111" s="77">
        <f ca="1">IFERROR(VLOOKUP(G$5,INDIRECT("'TC summary "&amp;$C111&amp;"'!$B$41:$G$52"),MATCH($C102,INDIRECT("'TC summary "&amp;$C111&amp;"'!$B$15:$G$15"),0),0)-IFERROR(1*VLOOKUP(G$5,INDIRECT("'TC summary "&amp;$C111&amp;"'!$B$16:$G$27"),MATCH($C102,INDIRECT("'TC summary "&amp;$C111&amp;"'!$B$15:$G$15"),0),0),0),0)</f>
        <v>0</v>
      </c>
    </row>
    <row r="112" spans="3:7" ht="15.75" thickBot="1" x14ac:dyDescent="0.3">
      <c r="C112" s="69" t="s">
        <v>61</v>
      </c>
      <c r="D112" s="72"/>
      <c r="E112" s="77">
        <f ca="1">IFERROR(VLOOKUP(E$5,INDIRECT("'TC summary "&amp;$C112&amp;"'!$B$41:$G$52"),MATCH($C102,INDIRECT("'TC summary "&amp;$C112&amp;"'!$B$15:$G$15"),0),0)-IFERROR(1*VLOOKUP(E$5,INDIRECT("'TC summary "&amp;$C112&amp;"'!$B$16:$G$27"),MATCH($C102,INDIRECT("'TC summary "&amp;$C112&amp;"'!$B$15:$G$15"),0),0),0),0)</f>
        <v>0</v>
      </c>
      <c r="F112" s="77">
        <f ca="1">IFERROR(VLOOKUP(F$5,INDIRECT("'TC summary "&amp;$C112&amp;"'!$B$41:$G$52"),MATCH($C102,INDIRECT("'TC summary "&amp;$C112&amp;"'!$B$15:$G$15"),0),0)-IFERROR(1*VLOOKUP(F$5,INDIRECT("'TC summary "&amp;$C112&amp;"'!$B$16:$G$27"),MATCH($C102,INDIRECT("'TC summary "&amp;$C112&amp;"'!$B$15:$G$15"),0),0),0),0)</f>
        <v>0</v>
      </c>
      <c r="G112" s="77">
        <f ca="1">IFERROR(VLOOKUP(G$5,INDIRECT("'TC summary "&amp;$C112&amp;"'!$B$41:$G$52"),MATCH($C102,INDIRECT("'TC summary "&amp;$C112&amp;"'!$B$15:$G$15"),0),0)-IFERROR(1*VLOOKUP(G$5,INDIRECT("'TC summary "&amp;$C112&amp;"'!$B$16:$G$27"),MATCH($C102,INDIRECT("'TC summary "&amp;$C112&amp;"'!$B$15:$G$15"),0),0),0),0)</f>
        <v>0</v>
      </c>
    </row>
    <row r="113" spans="3:7" ht="15.75" thickBot="1" x14ac:dyDescent="0.3">
      <c r="C113" s="69" t="s">
        <v>63</v>
      </c>
      <c r="D113" s="72"/>
      <c r="E113" s="77">
        <f ca="1">IFERROR(VLOOKUP(E$5,INDIRECT("'TC summary "&amp;$C113&amp;"'!$B$41:$G$52"),MATCH($C102,INDIRECT("'TC summary "&amp;$C113&amp;"'!$B$15:$G$15"),0),0)-IFERROR(1*VLOOKUP(E$5,INDIRECT("'TC summary "&amp;$C113&amp;"'!$B$16:$G$27"),MATCH($C102,INDIRECT("'TC summary "&amp;$C113&amp;"'!$B$15:$G$15"),0),0),0),0)</f>
        <v>0</v>
      </c>
      <c r="F113" s="77">
        <f ca="1">IFERROR(VLOOKUP(F$5,INDIRECT("'TC summary "&amp;$C113&amp;"'!$B$41:$G$52"),MATCH($C102,INDIRECT("'TC summary "&amp;$C113&amp;"'!$B$15:$G$15"),0),0)-IFERROR(1*VLOOKUP(F$5,INDIRECT("'TC summary "&amp;$C113&amp;"'!$B$16:$G$27"),MATCH($C102,INDIRECT("'TC summary "&amp;$C113&amp;"'!$B$15:$G$15"),0),0),0),0)</f>
        <v>0</v>
      </c>
      <c r="G113" s="77">
        <f ca="1">IFERROR(VLOOKUP(G$5,INDIRECT("'TC summary "&amp;$C113&amp;"'!$B$41:$G$52"),MATCH($C102,INDIRECT("'TC summary "&amp;$C113&amp;"'!$B$15:$G$15"),0),0)-IFERROR(1*VLOOKUP(G$5,INDIRECT("'TC summary "&amp;$C113&amp;"'!$B$16:$G$27"),MATCH($C102,INDIRECT("'TC summary "&amp;$C113&amp;"'!$B$15:$G$15"),0),0),0),0)</f>
        <v>0</v>
      </c>
    </row>
    <row r="114" spans="3:7" ht="39" thickBot="1" x14ac:dyDescent="0.3">
      <c r="C114" s="67" t="s">
        <v>30</v>
      </c>
      <c r="D114" s="62" t="s">
        <v>31</v>
      </c>
      <c r="E114" s="61">
        <f ca="1">IFERROR(VALUE(E103),0)+SUM(E105:E113)</f>
        <v>0.24897412501399996</v>
      </c>
      <c r="F114" s="61">
        <f ca="1">IFERROR(VALUE(F103),0)+SUM(F105:F113)</f>
        <v>0.42929531883759992</v>
      </c>
      <c r="G114" s="61">
        <f ca="1">IFERROR(VALUE(G103),0)+SUM(G105:G113)</f>
        <v>0.13501922621672</v>
      </c>
    </row>
    <row r="115" spans="3:7" ht="15.75" thickBot="1" x14ac:dyDescent="0.3"/>
    <row r="116" spans="3:7" ht="15.75" thickBot="1" x14ac:dyDescent="0.3">
      <c r="C116" s="82" t="s">
        <v>27</v>
      </c>
      <c r="D116" s="82" t="s">
        <v>28</v>
      </c>
      <c r="E116" s="84" t="s">
        <v>29</v>
      </c>
      <c r="F116" s="85"/>
      <c r="G116" s="85"/>
    </row>
    <row r="117" spans="3:7" ht="15.75" thickBot="1" x14ac:dyDescent="0.3">
      <c r="C117" s="83"/>
      <c r="D117" s="83"/>
      <c r="E117" s="63">
        <v>2016</v>
      </c>
      <c r="F117" s="64">
        <v>2010</v>
      </c>
      <c r="G117" s="63">
        <v>2005</v>
      </c>
    </row>
    <row r="118" spans="3:7" ht="15.75" thickBot="1" x14ac:dyDescent="0.3">
      <c r="C118" s="78" t="s">
        <v>48</v>
      </c>
      <c r="D118" s="79"/>
      <c r="E118" s="79"/>
      <c r="F118" s="79"/>
      <c r="G118" s="79"/>
    </row>
    <row r="119" spans="3:7" ht="15.75" thickBot="1" x14ac:dyDescent="0.3">
      <c r="C119" s="65" t="s">
        <v>38</v>
      </c>
      <c r="D119" s="66" t="s">
        <v>39</v>
      </c>
      <c r="E119" s="61">
        <v>0.33487264900000008</v>
      </c>
      <c r="F119" s="61">
        <v>32.451508236199999</v>
      </c>
      <c r="G119" s="61">
        <v>0.24951352640000002</v>
      </c>
    </row>
    <row r="120" spans="3:7" ht="15.75" thickBot="1" x14ac:dyDescent="0.3">
      <c r="C120" s="80" t="s">
        <v>33</v>
      </c>
      <c r="D120" s="81"/>
      <c r="E120" s="81"/>
      <c r="F120" s="81"/>
      <c r="G120" s="81"/>
    </row>
    <row r="121" spans="3:7" ht="15.75" thickBot="1" x14ac:dyDescent="0.3">
      <c r="C121" s="69"/>
      <c r="D121" s="72"/>
      <c r="E121" s="70"/>
      <c r="F121" s="70"/>
      <c r="G121" s="70"/>
    </row>
    <row r="122" spans="3:7" ht="15.75" thickBot="1" x14ac:dyDescent="0.3">
      <c r="C122" s="69"/>
      <c r="D122" s="72"/>
      <c r="E122" s="74"/>
      <c r="F122" s="71"/>
      <c r="G122" s="73"/>
    </row>
    <row r="123" spans="3:7" ht="15.75" thickBot="1" x14ac:dyDescent="0.3">
      <c r="C123" s="80" t="s">
        <v>32</v>
      </c>
      <c r="D123" s="81"/>
      <c r="E123" s="81"/>
      <c r="F123" s="81"/>
      <c r="G123" s="81"/>
    </row>
    <row r="124" spans="3:7" ht="15.75" thickBot="1" x14ac:dyDescent="0.3">
      <c r="C124" s="69" t="str">
        <f>'TC summary 2A1'!C$5</f>
        <v>2A1</v>
      </c>
      <c r="D124" s="72"/>
      <c r="E124" s="77">
        <f ca="1">IFERROR(VLOOKUP(E$5,INDIRECT("'TC summary "&amp;$C124&amp;"'!$B$41:$G$52"),MATCH($C118,INDIRECT("'TC summary "&amp;$C124&amp;"'!$B$15:$G$15"),0),0)-IFERROR(1*VLOOKUP(E$5,INDIRECT("'TC summary "&amp;$C124&amp;"'!$B$16:$G$27"),MATCH($C118,INDIRECT("'TC summary "&amp;$C124&amp;"'!$B$15:$G$15"),0),0),0),0)</f>
        <v>0</v>
      </c>
      <c r="F124" s="77">
        <f t="shared" ref="F124:G124" ca="1" si="7">IFERROR(VLOOKUP(F$5,INDIRECT("'TC summary "&amp;$C124&amp;"'!$B$41:$G$52"),MATCH($C118,INDIRECT("'TC summary "&amp;$C124&amp;"'!$B$15:$G$15"),0),0)-IFERROR(1*VLOOKUP(F$5,INDIRECT("'TC summary "&amp;$C124&amp;"'!$B$16:$G$27"),MATCH($C118,INDIRECT("'TC summary "&amp;$C124&amp;"'!$B$15:$G$15"),0),0),0),0)</f>
        <v>0</v>
      </c>
      <c r="G124" s="77">
        <f t="shared" ca="1" si="7"/>
        <v>0</v>
      </c>
    </row>
    <row r="125" spans="3:7" ht="15.75" thickBot="1" x14ac:dyDescent="0.3">
      <c r="C125" s="69" t="s">
        <v>53</v>
      </c>
      <c r="D125" s="72"/>
      <c r="E125" s="77">
        <f ca="1">IFERROR(VLOOKUP(E$5,INDIRECT("'TC summary "&amp;$C125&amp;"'!$B$41:$G$52"),MATCH($C118,INDIRECT("'TC summary "&amp;$C125&amp;"'!$B$15:$G$15"),0),0)-IFERROR(1*VLOOKUP(E$5,INDIRECT("'TC summary "&amp;$C125&amp;"'!$B$16:$G$27"),MATCH($C118,INDIRECT("'TC summary "&amp;$C125&amp;"'!$B$15:$G$15"),0),0),0),0)</f>
        <v>0</v>
      </c>
      <c r="F125" s="77">
        <f ca="1">IFERROR(VLOOKUP(F$5,INDIRECT("'TC summary "&amp;$C125&amp;"'!$B$41:$G$52"),MATCH($C118,INDIRECT("'TC summary "&amp;$C125&amp;"'!$B$15:$G$15"),0),0)-IFERROR(1*VLOOKUP(F$5,INDIRECT("'TC summary "&amp;$C125&amp;"'!$B$16:$G$27"),MATCH($C118,INDIRECT("'TC summary "&amp;$C125&amp;"'!$B$15:$G$15"),0),0),0),0)</f>
        <v>0</v>
      </c>
      <c r="G125" s="77">
        <f ca="1">IFERROR(VLOOKUP(G$5,INDIRECT("'TC summary "&amp;$C125&amp;"'!$B$41:$G$52"),MATCH($C118,INDIRECT("'TC summary "&amp;$C125&amp;"'!$B$15:$G$15"),0),0)-IFERROR(1*VLOOKUP(G$5,INDIRECT("'TC summary "&amp;$C125&amp;"'!$B$16:$G$27"),MATCH($C118,INDIRECT("'TC summary "&amp;$C125&amp;"'!$B$15:$G$15"),0),0),0),0)</f>
        <v>0</v>
      </c>
    </row>
    <row r="126" spans="3:7" ht="15.75" thickBot="1" x14ac:dyDescent="0.3">
      <c r="C126" s="69" t="s">
        <v>46</v>
      </c>
      <c r="D126" s="72"/>
      <c r="E126" s="77">
        <f ca="1">IFERROR(VLOOKUP(E$5,INDIRECT("'TC summary "&amp;$C126&amp;"'!$B$41:$G$52"),MATCH($C118,INDIRECT("'TC summary "&amp;$C126&amp;"'!$B$15:$G$15"),0),0)-IFERROR(1*VLOOKUP(E$5,INDIRECT("'TC summary "&amp;$C126&amp;"'!$B$16:$G$27"),MATCH($C118,INDIRECT("'TC summary "&amp;$C126&amp;"'!$B$15:$G$15"),0),0),0),0)</f>
        <v>0</v>
      </c>
      <c r="F126" s="77">
        <f ca="1">IFERROR(VLOOKUP(F$5,INDIRECT("'TC summary "&amp;$C126&amp;"'!$B$41:$G$52"),MATCH($C118,INDIRECT("'TC summary "&amp;$C126&amp;"'!$B$15:$G$15"),0),0)-IFERROR(1*VLOOKUP(F$5,INDIRECT("'TC summary "&amp;$C126&amp;"'!$B$16:$G$27"),MATCH($C118,INDIRECT("'TC summary "&amp;$C126&amp;"'!$B$15:$G$15"),0),0),0),0)</f>
        <v>-6.4540000000000005E-3</v>
      </c>
      <c r="G126" s="77">
        <f ca="1">IFERROR(VLOOKUP(G$5,INDIRECT("'TC summary "&amp;$C126&amp;"'!$B$41:$G$52"),MATCH($C118,INDIRECT("'TC summary "&amp;$C126&amp;"'!$B$15:$G$15"),0),0)-IFERROR(1*VLOOKUP(G$5,INDIRECT("'TC summary "&amp;$C126&amp;"'!$B$16:$G$27"),MATCH($C118,INDIRECT("'TC summary "&amp;$C126&amp;"'!$B$15:$G$15"),0),0),0),0)</f>
        <v>0</v>
      </c>
    </row>
    <row r="127" spans="3:7" ht="15.75" thickBot="1" x14ac:dyDescent="0.3">
      <c r="C127" s="69" t="s">
        <v>58</v>
      </c>
      <c r="D127" s="72"/>
      <c r="E127" s="77">
        <f ca="1">IFERROR(VLOOKUP(E$5,INDIRECT("'TC summary "&amp;$C127&amp;"'!$B$41:$G$52"),MATCH($C118,INDIRECT("'TC summary "&amp;$C127&amp;"'!$B$15:$G$15"),0),0)-IFERROR(1*VLOOKUP(E$5,INDIRECT("'TC summary "&amp;$C127&amp;"'!$B$16:$G$27"),MATCH($C118,INDIRECT("'TC summary "&amp;$C127&amp;"'!$B$15:$G$15"),0),0),0),0)</f>
        <v>0</v>
      </c>
      <c r="F127" s="77">
        <f ca="1">IFERROR(VLOOKUP(F$5,INDIRECT("'TC summary "&amp;$C127&amp;"'!$B$41:$G$52"),MATCH($C118,INDIRECT("'TC summary "&amp;$C127&amp;"'!$B$15:$G$15"),0),0)-IFERROR(1*VLOOKUP(F$5,INDIRECT("'TC summary "&amp;$C127&amp;"'!$B$16:$G$27"),MATCH($C118,INDIRECT("'TC summary "&amp;$C127&amp;"'!$B$15:$G$15"),0),0),0),0)</f>
        <v>0</v>
      </c>
      <c r="G127" s="77">
        <f ca="1">IFERROR(VLOOKUP(G$5,INDIRECT("'TC summary "&amp;$C127&amp;"'!$B$41:$G$52"),MATCH($C118,INDIRECT("'TC summary "&amp;$C127&amp;"'!$B$15:$G$15"),0),0)-IFERROR(1*VLOOKUP(G$5,INDIRECT("'TC summary "&amp;$C127&amp;"'!$B$16:$G$27"),MATCH($C118,INDIRECT("'TC summary "&amp;$C127&amp;"'!$B$15:$G$15"),0),0),0),0)</f>
        <v>0</v>
      </c>
    </row>
    <row r="128" spans="3:7" ht="15.75" thickBot="1" x14ac:dyDescent="0.3">
      <c r="C128" s="69" t="s">
        <v>61</v>
      </c>
      <c r="D128" s="72"/>
      <c r="E128" s="77">
        <f ca="1">IFERROR(VLOOKUP(E$5,INDIRECT("'TC summary "&amp;$C128&amp;"'!$B$41:$G$52"),MATCH($C118,INDIRECT("'TC summary "&amp;$C128&amp;"'!$B$15:$G$15"),0),0)-IFERROR(1*VLOOKUP(E$5,INDIRECT("'TC summary "&amp;$C128&amp;"'!$B$16:$G$27"),MATCH($C118,INDIRECT("'TC summary "&amp;$C128&amp;"'!$B$15:$G$15"),0),0),0),0)</f>
        <v>0</v>
      </c>
      <c r="F128" s="77">
        <f ca="1">IFERROR(VLOOKUP(F$5,INDIRECT("'TC summary "&amp;$C128&amp;"'!$B$41:$G$52"),MATCH($C118,INDIRECT("'TC summary "&amp;$C128&amp;"'!$B$15:$G$15"),0),0)-IFERROR(1*VLOOKUP(F$5,INDIRECT("'TC summary "&amp;$C128&amp;"'!$B$16:$G$27"),MATCH($C118,INDIRECT("'TC summary "&amp;$C128&amp;"'!$B$15:$G$15"),0),0),0),0)</f>
        <v>0</v>
      </c>
      <c r="G128" s="77">
        <f ca="1">IFERROR(VLOOKUP(G$5,INDIRECT("'TC summary "&amp;$C128&amp;"'!$B$41:$G$52"),MATCH($C118,INDIRECT("'TC summary "&amp;$C128&amp;"'!$B$15:$G$15"),0),0)-IFERROR(1*VLOOKUP(G$5,INDIRECT("'TC summary "&amp;$C128&amp;"'!$B$16:$G$27"),MATCH($C118,INDIRECT("'TC summary "&amp;$C128&amp;"'!$B$15:$G$15"),0),0),0),0)</f>
        <v>0</v>
      </c>
    </row>
    <row r="129" spans="3:7" ht="15.75" thickBot="1" x14ac:dyDescent="0.3">
      <c r="C129" s="69" t="s">
        <v>63</v>
      </c>
      <c r="D129" s="72"/>
      <c r="E129" s="77">
        <f ca="1">IFERROR(VLOOKUP(E$5,INDIRECT("'TC summary "&amp;$C129&amp;"'!$B$41:$G$52"),MATCH($C118,INDIRECT("'TC summary "&amp;$C129&amp;"'!$B$15:$G$15"),0),0)-IFERROR(1*VLOOKUP(E$5,INDIRECT("'TC summary "&amp;$C129&amp;"'!$B$16:$G$27"),MATCH($C118,INDIRECT("'TC summary "&amp;$C129&amp;"'!$B$15:$G$15"),0),0),0),0)</f>
        <v>0</v>
      </c>
      <c r="F129" s="77">
        <f ca="1">IFERROR(VLOOKUP(F$5,INDIRECT("'TC summary "&amp;$C129&amp;"'!$B$41:$G$52"),MATCH($C118,INDIRECT("'TC summary "&amp;$C129&amp;"'!$B$15:$G$15"),0),0)-IFERROR(1*VLOOKUP(F$5,INDIRECT("'TC summary "&amp;$C129&amp;"'!$B$16:$G$27"),MATCH($C118,INDIRECT("'TC summary "&amp;$C129&amp;"'!$B$15:$G$15"),0),0),0),0)</f>
        <v>0</v>
      </c>
      <c r="G129" s="77">
        <f ca="1">IFERROR(VLOOKUP(G$5,INDIRECT("'TC summary "&amp;$C129&amp;"'!$B$41:$G$52"),MATCH($C118,INDIRECT("'TC summary "&amp;$C129&amp;"'!$B$15:$G$15"),0),0)-IFERROR(1*VLOOKUP(G$5,INDIRECT("'TC summary "&amp;$C129&amp;"'!$B$16:$G$27"),MATCH($C118,INDIRECT("'TC summary "&amp;$C129&amp;"'!$B$15:$G$15"),0),0),0),0)</f>
        <v>0</v>
      </c>
    </row>
    <row r="130" spans="3:7" ht="39" thickBot="1" x14ac:dyDescent="0.3">
      <c r="C130" s="67" t="s">
        <v>30</v>
      </c>
      <c r="D130" s="62" t="s">
        <v>31</v>
      </c>
      <c r="E130" s="61">
        <f ca="1">IFERROR(VALUE(E119),0)+SUM(E121:E129)</f>
        <v>0.33487264900000008</v>
      </c>
      <c r="F130" s="61">
        <f ca="1">IFERROR(VALUE(F119),0)+SUM(F121:F129)</f>
        <v>32.445054236200001</v>
      </c>
      <c r="G130" s="61">
        <f ca="1">IFERROR(VALUE(G119),0)+SUM(G121:G129)</f>
        <v>0.24951352640000002</v>
      </c>
    </row>
    <row r="131" spans="3:7" ht="15.75" thickBot="1" x14ac:dyDescent="0.3"/>
    <row r="132" spans="3:7" ht="15.75" thickBot="1" x14ac:dyDescent="0.3">
      <c r="C132" s="82" t="s">
        <v>27</v>
      </c>
      <c r="D132" s="82" t="s">
        <v>28</v>
      </c>
      <c r="E132" s="84" t="s">
        <v>29</v>
      </c>
      <c r="F132" s="85"/>
      <c r="G132" s="85"/>
    </row>
    <row r="133" spans="3:7" ht="15.75" thickBot="1" x14ac:dyDescent="0.3">
      <c r="C133" s="83"/>
      <c r="D133" s="83"/>
      <c r="E133" s="63">
        <v>2016</v>
      </c>
      <c r="F133" s="64">
        <v>2010</v>
      </c>
      <c r="G133" s="63">
        <v>2005</v>
      </c>
    </row>
    <row r="134" spans="3:7" ht="15.75" thickBot="1" x14ac:dyDescent="0.3">
      <c r="C134" s="78" t="s">
        <v>7</v>
      </c>
      <c r="D134" s="79"/>
      <c r="E134" s="79"/>
      <c r="F134" s="79"/>
      <c r="G134" s="79"/>
    </row>
    <row r="135" spans="3:7" ht="15.75" thickBot="1" x14ac:dyDescent="0.3">
      <c r="C135" s="65" t="s">
        <v>38</v>
      </c>
      <c r="D135" s="66" t="s">
        <v>39</v>
      </c>
      <c r="E135" s="61">
        <v>89.975722598183836</v>
      </c>
      <c r="F135" s="61">
        <v>108.08205211449999</v>
      </c>
      <c r="G135" s="61">
        <v>73.008738471499981</v>
      </c>
    </row>
    <row r="136" spans="3:7" ht="15.75" thickBot="1" x14ac:dyDescent="0.3">
      <c r="C136" s="80" t="s">
        <v>33</v>
      </c>
      <c r="D136" s="81"/>
      <c r="E136" s="81"/>
      <c r="F136" s="81"/>
      <c r="G136" s="81"/>
    </row>
    <row r="137" spans="3:7" ht="15.75" thickBot="1" x14ac:dyDescent="0.3">
      <c r="C137" s="69"/>
      <c r="D137" s="72"/>
      <c r="E137" s="70"/>
      <c r="F137" s="70"/>
      <c r="G137" s="70"/>
    </row>
    <row r="138" spans="3:7" ht="15.75" thickBot="1" x14ac:dyDescent="0.3">
      <c r="C138" s="69"/>
      <c r="D138" s="72"/>
      <c r="E138" s="74"/>
      <c r="F138" s="71"/>
      <c r="G138" s="73"/>
    </row>
    <row r="139" spans="3:7" ht="15.75" thickBot="1" x14ac:dyDescent="0.3">
      <c r="C139" s="80" t="s">
        <v>32</v>
      </c>
      <c r="D139" s="81"/>
      <c r="E139" s="81"/>
      <c r="F139" s="81"/>
      <c r="G139" s="81"/>
    </row>
    <row r="140" spans="3:7" ht="15.75" thickBot="1" x14ac:dyDescent="0.3">
      <c r="C140" s="69" t="str">
        <f>'TC summary 2A1'!C$5</f>
        <v>2A1</v>
      </c>
      <c r="D140" s="72"/>
      <c r="E140" s="77">
        <f ca="1">IFERROR(VLOOKUP(E$5,INDIRECT("'TC summary "&amp;$C140&amp;"'!$B$41:$G$52"),MATCH($C134,INDIRECT("'TC summary "&amp;$C140&amp;"'!$B$15:$G$15"),0),0)-IFERROR(1*VLOOKUP(E$5,INDIRECT("'TC summary "&amp;$C140&amp;"'!$B$16:$G$27"),MATCH($C134,INDIRECT("'TC summary "&amp;$C140&amp;"'!$B$15:$G$15"),0),0),0),0)</f>
        <v>0</v>
      </c>
      <c r="F140" s="77">
        <f t="shared" ref="F140:G140" ca="1" si="8">IFERROR(VLOOKUP(F$5,INDIRECT("'TC summary "&amp;$C140&amp;"'!$B$41:$G$52"),MATCH($C134,INDIRECT("'TC summary "&amp;$C140&amp;"'!$B$15:$G$15"),0),0)-IFERROR(1*VLOOKUP(F$5,INDIRECT("'TC summary "&amp;$C140&amp;"'!$B$16:$G$27"),MATCH($C134,INDIRECT("'TC summary "&amp;$C140&amp;"'!$B$15:$G$15"),0),0),0),0)</f>
        <v>0</v>
      </c>
      <c r="G140" s="77">
        <f t="shared" ca="1" si="8"/>
        <v>0</v>
      </c>
    </row>
    <row r="141" spans="3:7" ht="15.75" thickBot="1" x14ac:dyDescent="0.3">
      <c r="C141" s="69" t="s">
        <v>53</v>
      </c>
      <c r="D141" s="72"/>
      <c r="E141" s="77">
        <f ca="1">IFERROR(VLOOKUP(E$5,INDIRECT("'TC summary "&amp;$C141&amp;"'!$B$41:$G$52"),MATCH($C134,INDIRECT("'TC summary "&amp;$C141&amp;"'!$B$15:$G$15"),0),0)-IFERROR(1*VLOOKUP(E$5,INDIRECT("'TC summary "&amp;$C141&amp;"'!$B$16:$G$27"),MATCH($C134,INDIRECT("'TC summary "&amp;$C141&amp;"'!$B$15:$G$15"),0),0),0),0)</f>
        <v>0</v>
      </c>
      <c r="F141" s="77">
        <f ca="1">IFERROR(VLOOKUP(F$5,INDIRECT("'TC summary "&amp;$C141&amp;"'!$B$41:$G$52"),MATCH($C134,INDIRECT("'TC summary "&amp;$C141&amp;"'!$B$15:$G$15"),0),0)-IFERROR(1*VLOOKUP(F$5,INDIRECT("'TC summary "&amp;$C141&amp;"'!$B$16:$G$27"),MATCH($C134,INDIRECT("'TC summary "&amp;$C141&amp;"'!$B$15:$G$15"),0),0),0),0)</f>
        <v>0</v>
      </c>
      <c r="G141" s="77">
        <f ca="1">IFERROR(VLOOKUP(G$5,INDIRECT("'TC summary "&amp;$C141&amp;"'!$B$41:$G$52"),MATCH($C134,INDIRECT("'TC summary "&amp;$C141&amp;"'!$B$15:$G$15"),0),0)-IFERROR(1*VLOOKUP(G$5,INDIRECT("'TC summary "&amp;$C141&amp;"'!$B$16:$G$27"),MATCH($C134,INDIRECT("'TC summary "&amp;$C141&amp;"'!$B$15:$G$15"),0),0),0),0)</f>
        <v>0</v>
      </c>
    </row>
    <row r="142" spans="3:7" ht="15.75" thickBot="1" x14ac:dyDescent="0.3">
      <c r="C142" s="69" t="s">
        <v>46</v>
      </c>
      <c r="D142" s="72"/>
      <c r="E142" s="77">
        <f ca="1">IFERROR(VLOOKUP(E$5,INDIRECT("'TC summary "&amp;$C142&amp;"'!$B$41:$G$52"),MATCH($C134,INDIRECT("'TC summary "&amp;$C142&amp;"'!$B$15:$G$15"),0),0)-IFERROR(1*VLOOKUP(E$5,INDIRECT("'TC summary "&amp;$C142&amp;"'!$B$16:$G$27"),MATCH($C134,INDIRECT("'TC summary "&amp;$C142&amp;"'!$B$15:$G$15"),0),0),0),0)</f>
        <v>0</v>
      </c>
      <c r="F142" s="77">
        <f ca="1">IFERROR(VLOOKUP(F$5,INDIRECT("'TC summary "&amp;$C142&amp;"'!$B$41:$G$52"),MATCH($C134,INDIRECT("'TC summary "&amp;$C142&amp;"'!$B$15:$G$15"),0),0)-IFERROR(1*VLOOKUP(F$5,INDIRECT("'TC summary "&amp;$C142&amp;"'!$B$16:$G$27"),MATCH($C134,INDIRECT("'TC summary "&amp;$C142&amp;"'!$B$15:$G$15"),0),0),0),0)</f>
        <v>0</v>
      </c>
      <c r="G142" s="77">
        <f ca="1">IFERROR(VLOOKUP(G$5,INDIRECT("'TC summary "&amp;$C142&amp;"'!$B$41:$G$52"),MATCH($C134,INDIRECT("'TC summary "&amp;$C142&amp;"'!$B$15:$G$15"),0),0)-IFERROR(1*VLOOKUP(G$5,INDIRECT("'TC summary "&amp;$C142&amp;"'!$B$16:$G$27"),MATCH($C134,INDIRECT("'TC summary "&amp;$C142&amp;"'!$B$15:$G$15"),0),0),0),0)</f>
        <v>0</v>
      </c>
    </row>
    <row r="143" spans="3:7" ht="15.75" thickBot="1" x14ac:dyDescent="0.3">
      <c r="C143" s="69" t="s">
        <v>58</v>
      </c>
      <c r="D143" s="72"/>
      <c r="E143" s="77">
        <f ca="1">IFERROR(VLOOKUP(E$5,INDIRECT("'TC summary "&amp;$C143&amp;"'!$B$41:$G$52"),MATCH($C134,INDIRECT("'TC summary "&amp;$C143&amp;"'!$B$15:$G$15"),0),0)-IFERROR(1*VLOOKUP(E$5,INDIRECT("'TC summary "&amp;$C143&amp;"'!$B$16:$G$27"),MATCH($C134,INDIRECT("'TC summary "&amp;$C143&amp;"'!$B$15:$G$15"),0),0),0),0)</f>
        <v>0</v>
      </c>
      <c r="F143" s="77">
        <f ca="1">IFERROR(VLOOKUP(F$5,INDIRECT("'TC summary "&amp;$C143&amp;"'!$B$41:$G$52"),MATCH($C134,INDIRECT("'TC summary "&amp;$C143&amp;"'!$B$15:$G$15"),0),0)-IFERROR(1*VLOOKUP(F$5,INDIRECT("'TC summary "&amp;$C143&amp;"'!$B$16:$G$27"),MATCH($C134,INDIRECT("'TC summary "&amp;$C143&amp;"'!$B$15:$G$15"),0),0),0),0)</f>
        <v>-13.496400000000001</v>
      </c>
      <c r="G143" s="77">
        <f ca="1">IFERROR(VLOOKUP(G$5,INDIRECT("'TC summary "&amp;$C143&amp;"'!$B$41:$G$52"),MATCH($C134,INDIRECT("'TC summary "&amp;$C143&amp;"'!$B$15:$G$15"),0),0)-IFERROR(1*VLOOKUP(G$5,INDIRECT("'TC summary "&amp;$C143&amp;"'!$B$16:$G$27"),MATCH($C134,INDIRECT("'TC summary "&amp;$C143&amp;"'!$B$15:$G$15"),0),0),0),0)</f>
        <v>-12.671100000000001</v>
      </c>
    </row>
    <row r="144" spans="3:7" ht="15.75" thickBot="1" x14ac:dyDescent="0.3">
      <c r="C144" s="69" t="s">
        <v>61</v>
      </c>
      <c r="D144" s="72"/>
      <c r="E144" s="77">
        <f ca="1">IFERROR(VLOOKUP(E$5,INDIRECT("'TC summary "&amp;$C144&amp;"'!$B$41:$G$52"),MATCH($C134,INDIRECT("'TC summary "&amp;$C144&amp;"'!$B$15:$G$15"),0),0)-IFERROR(1*VLOOKUP(E$5,INDIRECT("'TC summary "&amp;$C144&amp;"'!$B$16:$G$27"),MATCH($C134,INDIRECT("'TC summary "&amp;$C144&amp;"'!$B$15:$G$15"),0),0),0),0)</f>
        <v>0</v>
      </c>
      <c r="F144" s="77">
        <f ca="1">IFERROR(VLOOKUP(F$5,INDIRECT("'TC summary "&amp;$C144&amp;"'!$B$41:$G$52"),MATCH($C134,INDIRECT("'TC summary "&amp;$C144&amp;"'!$B$15:$G$15"),0),0)-IFERROR(1*VLOOKUP(F$5,INDIRECT("'TC summary "&amp;$C144&amp;"'!$B$16:$G$27"),MATCH($C134,INDIRECT("'TC summary "&amp;$C144&amp;"'!$B$15:$G$15"),0),0),0),0)</f>
        <v>0</v>
      </c>
      <c r="G144" s="77">
        <f ca="1">IFERROR(VLOOKUP(G$5,INDIRECT("'TC summary "&amp;$C144&amp;"'!$B$41:$G$52"),MATCH($C134,INDIRECT("'TC summary "&amp;$C144&amp;"'!$B$15:$G$15"),0),0)-IFERROR(1*VLOOKUP(G$5,INDIRECT("'TC summary "&amp;$C144&amp;"'!$B$16:$G$27"),MATCH($C134,INDIRECT("'TC summary "&amp;$C144&amp;"'!$B$15:$G$15"),0),0),0),0)</f>
        <v>0</v>
      </c>
    </row>
    <row r="145" spans="3:7" ht="15.75" thickBot="1" x14ac:dyDescent="0.3">
      <c r="C145" s="69" t="s">
        <v>63</v>
      </c>
      <c r="D145" s="72"/>
      <c r="E145" s="77">
        <f ca="1">IFERROR(VLOOKUP(E$5,INDIRECT("'TC summary "&amp;$C145&amp;"'!$B$41:$G$52"),MATCH($C134,INDIRECT("'TC summary "&amp;$C145&amp;"'!$B$15:$G$15"),0),0)-IFERROR(1*VLOOKUP(E$5,INDIRECT("'TC summary "&amp;$C145&amp;"'!$B$16:$G$27"),MATCH($C134,INDIRECT("'TC summary "&amp;$C145&amp;"'!$B$15:$G$15"),0),0),0),0)</f>
        <v>0</v>
      </c>
      <c r="F145" s="77">
        <f ca="1">IFERROR(VLOOKUP(F$5,INDIRECT("'TC summary "&amp;$C145&amp;"'!$B$41:$G$52"),MATCH($C134,INDIRECT("'TC summary "&amp;$C145&amp;"'!$B$15:$G$15"),0),0)-IFERROR(1*VLOOKUP(F$5,INDIRECT("'TC summary "&amp;$C145&amp;"'!$B$16:$G$27"),MATCH($C134,INDIRECT("'TC summary "&amp;$C145&amp;"'!$B$15:$G$15"),0),0),0),0)</f>
        <v>0</v>
      </c>
      <c r="G145" s="77">
        <f ca="1">IFERROR(VLOOKUP(G$5,INDIRECT("'TC summary "&amp;$C145&amp;"'!$B$41:$G$52"),MATCH($C134,INDIRECT("'TC summary "&amp;$C145&amp;"'!$B$15:$G$15"),0),0)-IFERROR(1*VLOOKUP(G$5,INDIRECT("'TC summary "&amp;$C145&amp;"'!$B$16:$G$27"),MATCH($C134,INDIRECT("'TC summary "&amp;$C145&amp;"'!$B$15:$G$15"),0),0),0),0)</f>
        <v>0</v>
      </c>
    </row>
    <row r="146" spans="3:7" ht="39" thickBot="1" x14ac:dyDescent="0.3">
      <c r="C146" s="67" t="s">
        <v>30</v>
      </c>
      <c r="D146" s="62" t="s">
        <v>31</v>
      </c>
      <c r="E146" s="61">
        <f ca="1">IFERROR(VALUE(E135),0)+SUM(E137:E145)</f>
        <v>89.975722598183836</v>
      </c>
      <c r="F146" s="61">
        <f ca="1">IFERROR(VALUE(F135),0)+SUM(F137:F145)</f>
        <v>94.585652114499993</v>
      </c>
      <c r="G146" s="61">
        <f ca="1">IFERROR(VALUE(G135),0)+SUM(G137:G145)</f>
        <v>60.337638471499979</v>
      </c>
    </row>
  </sheetData>
  <mergeCells count="55">
    <mergeCell ref="B4:B27"/>
    <mergeCell ref="C4:C5"/>
    <mergeCell ref="D4:D5"/>
    <mergeCell ref="E4:G4"/>
    <mergeCell ref="C6:G6"/>
    <mergeCell ref="C22:G22"/>
    <mergeCell ref="C11:G11"/>
    <mergeCell ref="C8:G8"/>
    <mergeCell ref="C20:C21"/>
    <mergeCell ref="D20:D21"/>
    <mergeCell ref="E20:G20"/>
    <mergeCell ref="C24:G24"/>
    <mergeCell ref="C27:G27"/>
    <mergeCell ref="C36:C37"/>
    <mergeCell ref="D36:D37"/>
    <mergeCell ref="E36:G36"/>
    <mergeCell ref="C38:G38"/>
    <mergeCell ref="C40:G40"/>
    <mergeCell ref="C43:G43"/>
    <mergeCell ref="C52:C53"/>
    <mergeCell ref="D52:D53"/>
    <mergeCell ref="E52:G52"/>
    <mergeCell ref="C54:G54"/>
    <mergeCell ref="C56:G56"/>
    <mergeCell ref="C59:G59"/>
    <mergeCell ref="C68:C69"/>
    <mergeCell ref="D68:D69"/>
    <mergeCell ref="E68:G68"/>
    <mergeCell ref="C70:G70"/>
    <mergeCell ref="C72:G72"/>
    <mergeCell ref="C75:G75"/>
    <mergeCell ref="C84:C85"/>
    <mergeCell ref="D84:D85"/>
    <mergeCell ref="E84:G84"/>
    <mergeCell ref="C86:G86"/>
    <mergeCell ref="C88:G88"/>
    <mergeCell ref="C91:G91"/>
    <mergeCell ref="C100:C101"/>
    <mergeCell ref="D100:D101"/>
    <mergeCell ref="E100:G100"/>
    <mergeCell ref="C102:G102"/>
    <mergeCell ref="C104:G104"/>
    <mergeCell ref="C107:G107"/>
    <mergeCell ref="C116:C117"/>
    <mergeCell ref="D116:D117"/>
    <mergeCell ref="E116:G116"/>
    <mergeCell ref="C118:G118"/>
    <mergeCell ref="C120:G120"/>
    <mergeCell ref="C123:G123"/>
    <mergeCell ref="C132:C133"/>
    <mergeCell ref="D132:D133"/>
    <mergeCell ref="E132:G132"/>
    <mergeCell ref="C134:G134"/>
    <mergeCell ref="C136:G136"/>
    <mergeCell ref="C139:G139"/>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19" workbookViewId="0">
      <selection activeCell="C38" sqref="C38"/>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41</v>
      </c>
      <c r="D5" s="28"/>
      <c r="E5" s="28"/>
      <c r="F5" s="28"/>
      <c r="G5" s="29"/>
    </row>
    <row r="6" spans="1:9" x14ac:dyDescent="0.25">
      <c r="B6" s="49" t="s">
        <v>1</v>
      </c>
      <c r="C6" s="44" t="str">
        <f>C15&amp;IF(LEN(D15)=0,"",", "&amp;D15&amp;IF(LEN(E15)=0,"",", "&amp;E15&amp;IF(LEN(F15)=0,"",", "&amp;IF(LEN(F15)=0,"",F15&amp;IF(LEN(G15)=0,"",", "&amp;G15)))))</f>
        <v xml:space="preserve">BC </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45</v>
      </c>
      <c r="D10" s="88"/>
      <c r="E10" s="88"/>
      <c r="F10" s="88"/>
      <c r="G10" s="89"/>
    </row>
    <row r="11" spans="1:9" ht="35.25" customHeight="1" x14ac:dyDescent="0.25">
      <c r="B11" s="49" t="s">
        <v>4</v>
      </c>
      <c r="C11" s="87" t="s">
        <v>68</v>
      </c>
      <c r="D11" s="88"/>
      <c r="E11" s="88"/>
      <c r="F11" s="88"/>
      <c r="G11" s="89"/>
    </row>
    <row r="12" spans="1:9" ht="44.25" customHeight="1" thickBot="1" x14ac:dyDescent="0.3">
      <c r="B12" s="50" t="s">
        <v>5</v>
      </c>
      <c r="C12" s="93" t="s">
        <v>44</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43</v>
      </c>
      <c r="D15" s="16"/>
      <c r="E15" s="15"/>
      <c r="F15" s="15"/>
      <c r="G15" s="16"/>
    </row>
    <row r="16" spans="1:9" ht="15.75" thickBot="1" x14ac:dyDescent="0.3">
      <c r="B16" s="68">
        <v>2016</v>
      </c>
      <c r="C16" s="75">
        <v>1.0463699999999999E-2</v>
      </c>
      <c r="D16" s="75" t="s">
        <v>71</v>
      </c>
      <c r="E16" s="75" t="s">
        <v>71</v>
      </c>
      <c r="F16" s="75" t="s">
        <v>71</v>
      </c>
      <c r="G16" s="75" t="s">
        <v>71</v>
      </c>
    </row>
    <row r="17" spans="1:7" ht="15.75" thickBot="1" x14ac:dyDescent="0.3">
      <c r="B17" s="68">
        <f>B16-1</f>
        <v>2015</v>
      </c>
      <c r="C17" s="75">
        <v>1.0463699999999999E-2</v>
      </c>
      <c r="D17" s="75" t="s">
        <v>71</v>
      </c>
      <c r="E17" s="75" t="s">
        <v>71</v>
      </c>
      <c r="F17" s="75" t="s">
        <v>71</v>
      </c>
      <c r="G17" s="75" t="s">
        <v>71</v>
      </c>
    </row>
    <row r="18" spans="1:7" ht="15.75" thickBot="1" x14ac:dyDescent="0.3">
      <c r="B18" s="68">
        <f t="shared" ref="B18:B27" si="0">B17-1</f>
        <v>2014</v>
      </c>
      <c r="C18" s="75">
        <v>1.14699E-2</v>
      </c>
      <c r="D18" s="75" t="s">
        <v>71</v>
      </c>
      <c r="E18" s="75" t="s">
        <v>71</v>
      </c>
      <c r="F18" s="75" t="s">
        <v>71</v>
      </c>
      <c r="G18" s="75" t="s">
        <v>71</v>
      </c>
    </row>
    <row r="19" spans="1:7" ht="15.75" thickBot="1" x14ac:dyDescent="0.3">
      <c r="B19" s="68">
        <f t="shared" si="0"/>
        <v>2013</v>
      </c>
      <c r="C19" s="75" t="s">
        <v>70</v>
      </c>
      <c r="D19" s="75" t="s">
        <v>71</v>
      </c>
      <c r="E19" s="75" t="s">
        <v>71</v>
      </c>
      <c r="F19" s="75" t="s">
        <v>71</v>
      </c>
      <c r="G19" s="75" t="s">
        <v>71</v>
      </c>
    </row>
    <row r="20" spans="1:7" ht="15.75" thickBot="1" x14ac:dyDescent="0.3">
      <c r="B20" s="68">
        <f t="shared" si="0"/>
        <v>2012</v>
      </c>
      <c r="C20" s="75" t="s">
        <v>70</v>
      </c>
      <c r="D20" s="75" t="s">
        <v>71</v>
      </c>
      <c r="E20" s="75" t="s">
        <v>71</v>
      </c>
      <c r="F20" s="75" t="s">
        <v>71</v>
      </c>
      <c r="G20" s="75" t="s">
        <v>71</v>
      </c>
    </row>
    <row r="21" spans="1:7" ht="15.75" thickBot="1" x14ac:dyDescent="0.3">
      <c r="B21" s="68">
        <f t="shared" si="0"/>
        <v>2011</v>
      </c>
      <c r="C21" s="75" t="s">
        <v>70</v>
      </c>
      <c r="D21" s="75" t="s">
        <v>71</v>
      </c>
      <c r="E21" s="75" t="s">
        <v>71</v>
      </c>
      <c r="F21" s="75" t="s">
        <v>71</v>
      </c>
      <c r="G21" s="75" t="s">
        <v>71</v>
      </c>
    </row>
    <row r="22" spans="1:7" ht="15.75" thickBot="1" x14ac:dyDescent="0.3">
      <c r="B22" s="68">
        <f t="shared" si="0"/>
        <v>2010</v>
      </c>
      <c r="C22" s="75" t="s">
        <v>70</v>
      </c>
      <c r="D22" s="75" t="s">
        <v>71</v>
      </c>
      <c r="E22" s="75" t="s">
        <v>71</v>
      </c>
      <c r="F22" s="75" t="s">
        <v>71</v>
      </c>
      <c r="G22" s="75" t="s">
        <v>71</v>
      </c>
    </row>
    <row r="23" spans="1:7" ht="15.75" thickBot="1" x14ac:dyDescent="0.3">
      <c r="B23" s="68">
        <f t="shared" si="0"/>
        <v>2009</v>
      </c>
      <c r="C23" s="75" t="s">
        <v>70</v>
      </c>
      <c r="D23" s="75" t="s">
        <v>71</v>
      </c>
      <c r="E23" s="75" t="s">
        <v>71</v>
      </c>
      <c r="F23" s="75" t="s">
        <v>71</v>
      </c>
      <c r="G23" s="75" t="s">
        <v>71</v>
      </c>
    </row>
    <row r="24" spans="1:7" ht="15.75" thickBot="1" x14ac:dyDescent="0.3">
      <c r="B24" s="68">
        <f t="shared" si="0"/>
        <v>2008</v>
      </c>
      <c r="C24" s="75" t="s">
        <v>70</v>
      </c>
      <c r="D24" s="75" t="s">
        <v>71</v>
      </c>
      <c r="E24" s="75" t="s">
        <v>71</v>
      </c>
      <c r="F24" s="75" t="s">
        <v>71</v>
      </c>
      <c r="G24" s="75" t="s">
        <v>71</v>
      </c>
    </row>
    <row r="25" spans="1:7" ht="15.75" thickBot="1" x14ac:dyDescent="0.3">
      <c r="B25" s="68">
        <f t="shared" si="0"/>
        <v>2007</v>
      </c>
      <c r="C25" s="75" t="s">
        <v>70</v>
      </c>
      <c r="D25" s="75" t="s">
        <v>71</v>
      </c>
      <c r="E25" s="75" t="s">
        <v>71</v>
      </c>
      <c r="F25" s="75" t="s">
        <v>71</v>
      </c>
      <c r="G25" s="75" t="s">
        <v>71</v>
      </c>
    </row>
    <row r="26" spans="1:7" ht="15.75" thickBot="1" x14ac:dyDescent="0.3">
      <c r="B26" s="68">
        <f t="shared" si="0"/>
        <v>2006</v>
      </c>
      <c r="C26" s="75" t="s">
        <v>70</v>
      </c>
      <c r="D26" s="75" t="s">
        <v>71</v>
      </c>
      <c r="E26" s="75" t="s">
        <v>71</v>
      </c>
      <c r="F26" s="75" t="s">
        <v>71</v>
      </c>
      <c r="G26" s="75" t="s">
        <v>71</v>
      </c>
    </row>
    <row r="27" spans="1:7" ht="15.75" thickBot="1" x14ac:dyDescent="0.3">
      <c r="A27" s="30"/>
      <c r="B27" s="68">
        <f t="shared" si="0"/>
        <v>2005</v>
      </c>
      <c r="C27" s="75" t="s">
        <v>70</v>
      </c>
      <c r="D27" s="75" t="s">
        <v>71</v>
      </c>
      <c r="E27" s="75" t="s">
        <v>71</v>
      </c>
      <c r="F27" s="75" t="s">
        <v>71</v>
      </c>
      <c r="G27" s="75" t="s">
        <v>71</v>
      </c>
    </row>
    <row r="28" spans="1:7" ht="15.75" thickBot="1" x14ac:dyDescent="0.3">
      <c r="A28" s="24"/>
      <c r="B28" s="33"/>
      <c r="C28" s="5"/>
      <c r="D28" s="5"/>
      <c r="E28" s="9"/>
      <c r="F28" s="9"/>
      <c r="G28" s="35"/>
    </row>
    <row r="29" spans="1:7" ht="15.75" thickBot="1" x14ac:dyDescent="0.3">
      <c r="B29" s="20" t="s">
        <v>17</v>
      </c>
      <c r="C29" s="21"/>
      <c r="D29" s="6" t="s">
        <v>9</v>
      </c>
      <c r="E29" s="5"/>
      <c r="F29" s="5"/>
      <c r="G29" s="36"/>
    </row>
    <row r="30" spans="1:7" ht="15.75" customHeight="1" thickBot="1" x14ac:dyDescent="0.3">
      <c r="A30" s="24"/>
      <c r="B30" s="33"/>
      <c r="C30" s="5"/>
      <c r="D30" s="5"/>
      <c r="E30" s="8"/>
      <c r="F30" s="8"/>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19"/>
      <c r="F33" s="59"/>
      <c r="G33" s="59"/>
      <c r="J33" s="60"/>
    </row>
    <row r="34" spans="1:10" ht="15.75" thickBot="1" x14ac:dyDescent="0.3">
      <c r="A34" s="30"/>
      <c r="B34" s="32">
        <v>2010</v>
      </c>
      <c r="C34" s="58"/>
      <c r="D34" s="59"/>
      <c r="E34" s="19"/>
      <c r="F34" s="59"/>
      <c r="G34" s="59"/>
    </row>
    <row r="35" spans="1:10" ht="15.75" thickBot="1" x14ac:dyDescent="0.3">
      <c r="A35" s="30"/>
      <c r="B35" s="32">
        <v>2005</v>
      </c>
      <c r="C35" s="59"/>
      <c r="D35" s="59"/>
      <c r="E35" s="19"/>
      <c r="F35" s="59"/>
      <c r="G35" s="59"/>
    </row>
    <row r="36" spans="1:10" ht="15.75" thickBot="1" x14ac:dyDescent="0.3">
      <c r="A36" s="24"/>
      <c r="B36" s="33"/>
      <c r="C36" s="5"/>
      <c r="D36" s="12"/>
      <c r="E36" s="3"/>
      <c r="F36" s="22"/>
      <c r="G36" s="35"/>
    </row>
    <row r="37" spans="1:10" ht="15.75" thickBot="1" x14ac:dyDescent="0.3">
      <c r="B37" s="20" t="s">
        <v>16</v>
      </c>
      <c r="C37" s="21"/>
      <c r="D37" s="6" t="s">
        <v>8</v>
      </c>
      <c r="E37" s="17"/>
      <c r="F37" s="4"/>
      <c r="G37" s="36"/>
    </row>
    <row r="38" spans="1:10" ht="15.75" customHeight="1" thickBot="1" x14ac:dyDescent="0.3">
      <c r="A38" s="24"/>
      <c r="B38" s="33"/>
      <c r="C38" s="5"/>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 xml:space="preserve">BC </v>
      </c>
      <c r="D40" s="76">
        <f t="shared" ref="D40:G40" si="1">D15</f>
        <v>0</v>
      </c>
      <c r="E40" s="76">
        <f t="shared" si="1"/>
        <v>0</v>
      </c>
      <c r="F40" s="76">
        <f t="shared" si="1"/>
        <v>0</v>
      </c>
      <c r="G40" s="76">
        <f t="shared" si="1"/>
        <v>0</v>
      </c>
    </row>
    <row r="41" spans="1:10" ht="15.75" thickBot="1" x14ac:dyDescent="0.3">
      <c r="A41" s="30"/>
      <c r="B41" s="32">
        <v>2016</v>
      </c>
      <c r="C41" s="75" t="s">
        <v>71</v>
      </c>
      <c r="D41" s="75" t="s">
        <v>71</v>
      </c>
      <c r="E41" s="75" t="s">
        <v>71</v>
      </c>
      <c r="F41" s="75" t="s">
        <v>71</v>
      </c>
      <c r="G41" s="75" t="s">
        <v>71</v>
      </c>
    </row>
    <row r="42" spans="1:10" ht="15.75" thickBot="1" x14ac:dyDescent="0.3">
      <c r="A42" s="30"/>
      <c r="B42" s="32">
        <f>B41-1</f>
        <v>2015</v>
      </c>
      <c r="C42" s="75" t="s">
        <v>71</v>
      </c>
      <c r="D42" s="75" t="s">
        <v>71</v>
      </c>
      <c r="E42" s="75" t="s">
        <v>71</v>
      </c>
      <c r="F42" s="75" t="s">
        <v>71</v>
      </c>
      <c r="G42" s="75" t="s">
        <v>71</v>
      </c>
    </row>
    <row r="43" spans="1:10" ht="15.75" thickBot="1" x14ac:dyDescent="0.3">
      <c r="A43" s="30"/>
      <c r="B43" s="32">
        <f t="shared" ref="B43:B52" si="2">B42-1</f>
        <v>2014</v>
      </c>
      <c r="C43" s="75" t="s">
        <v>71</v>
      </c>
      <c r="D43" s="75" t="s">
        <v>71</v>
      </c>
      <c r="E43" s="75" t="s">
        <v>71</v>
      </c>
      <c r="F43" s="75" t="s">
        <v>71</v>
      </c>
      <c r="G43" s="75" t="s">
        <v>71</v>
      </c>
    </row>
    <row r="44" spans="1:10" ht="15.75" thickBot="1" x14ac:dyDescent="0.3">
      <c r="A44" s="30"/>
      <c r="B44" s="32">
        <f t="shared" si="2"/>
        <v>2013</v>
      </c>
      <c r="C44" s="75">
        <v>8.9543999999999995E-3</v>
      </c>
      <c r="D44" s="75" t="s">
        <v>71</v>
      </c>
      <c r="E44" s="75" t="s">
        <v>71</v>
      </c>
      <c r="F44" s="75" t="s">
        <v>71</v>
      </c>
      <c r="G44" s="75" t="s">
        <v>71</v>
      </c>
    </row>
    <row r="45" spans="1:10" ht="15.75" thickBot="1" x14ac:dyDescent="0.3">
      <c r="A45" s="30"/>
      <c r="B45" s="32">
        <f t="shared" si="2"/>
        <v>2012</v>
      </c>
      <c r="C45" s="75">
        <v>7.6673999999999996E-3</v>
      </c>
      <c r="D45" s="75" t="s">
        <v>71</v>
      </c>
      <c r="E45" s="75" t="s">
        <v>71</v>
      </c>
      <c r="F45" s="75" t="s">
        <v>71</v>
      </c>
      <c r="G45" s="75" t="s">
        <v>71</v>
      </c>
    </row>
    <row r="46" spans="1:10" ht="15.75" thickBot="1" x14ac:dyDescent="0.3">
      <c r="A46" s="30"/>
      <c r="B46" s="32">
        <f t="shared" si="2"/>
        <v>2011</v>
      </c>
      <c r="C46" s="75">
        <v>5.5574999999999999E-3</v>
      </c>
      <c r="D46" s="75" t="s">
        <v>71</v>
      </c>
      <c r="E46" s="75" t="s">
        <v>71</v>
      </c>
      <c r="F46" s="75" t="s">
        <v>71</v>
      </c>
      <c r="G46" s="75" t="s">
        <v>71</v>
      </c>
    </row>
    <row r="47" spans="1:10" ht="15.75" thickBot="1" x14ac:dyDescent="0.3">
      <c r="A47" s="30"/>
      <c r="B47" s="32">
        <f t="shared" si="2"/>
        <v>2010</v>
      </c>
      <c r="C47" s="75">
        <v>4.9880999999999988E-3</v>
      </c>
      <c r="D47" s="75" t="s">
        <v>71</v>
      </c>
      <c r="E47" s="75" t="s">
        <v>71</v>
      </c>
      <c r="F47" s="75" t="s">
        <v>71</v>
      </c>
      <c r="G47" s="75" t="s">
        <v>71</v>
      </c>
    </row>
    <row r="48" spans="1:10" ht="15.75" thickBot="1" x14ac:dyDescent="0.3">
      <c r="A48" s="30"/>
      <c r="B48" s="32">
        <f t="shared" si="2"/>
        <v>2009</v>
      </c>
      <c r="C48" s="75">
        <v>5.0153999999999997E-3</v>
      </c>
      <c r="D48" s="75" t="s">
        <v>71</v>
      </c>
      <c r="E48" s="75" t="s">
        <v>71</v>
      </c>
      <c r="F48" s="75" t="s">
        <v>71</v>
      </c>
      <c r="G48" s="75" t="s">
        <v>71</v>
      </c>
    </row>
    <row r="49" spans="1:7" ht="15.75" thickBot="1" x14ac:dyDescent="0.3">
      <c r="A49" s="30"/>
      <c r="B49" s="32">
        <f t="shared" si="2"/>
        <v>2008</v>
      </c>
      <c r="C49" s="75">
        <v>6.2243999999999989E-3</v>
      </c>
      <c r="D49" s="75" t="s">
        <v>71</v>
      </c>
      <c r="E49" s="75" t="s">
        <v>71</v>
      </c>
      <c r="F49" s="75" t="s">
        <v>71</v>
      </c>
      <c r="G49" s="75" t="s">
        <v>71</v>
      </c>
    </row>
    <row r="50" spans="1:7" ht="15.75" thickBot="1" x14ac:dyDescent="0.3">
      <c r="A50" s="30"/>
      <c r="B50" s="32">
        <f t="shared" si="2"/>
        <v>2007</v>
      </c>
      <c r="C50" s="75">
        <v>6.594899999999999E-3</v>
      </c>
      <c r="D50" s="75" t="s">
        <v>71</v>
      </c>
      <c r="E50" s="75" t="s">
        <v>71</v>
      </c>
      <c r="F50" s="75" t="s">
        <v>71</v>
      </c>
      <c r="G50" s="75" t="s">
        <v>71</v>
      </c>
    </row>
    <row r="51" spans="1:7" ht="15.75" thickBot="1" x14ac:dyDescent="0.3">
      <c r="A51" s="30"/>
      <c r="B51" s="32">
        <f t="shared" si="2"/>
        <v>2006</v>
      </c>
      <c r="C51" s="75">
        <v>6.3257999999999995E-3</v>
      </c>
      <c r="D51" s="75" t="s">
        <v>71</v>
      </c>
      <c r="E51" s="75" t="s">
        <v>71</v>
      </c>
      <c r="F51" s="75" t="s">
        <v>71</v>
      </c>
      <c r="G51" s="75" t="s">
        <v>71</v>
      </c>
    </row>
    <row r="52" spans="1:7" ht="15.75" thickBot="1" x14ac:dyDescent="0.3">
      <c r="A52" s="30"/>
      <c r="B52" s="32">
        <f t="shared" si="2"/>
        <v>2005</v>
      </c>
      <c r="C52" s="75">
        <v>5.9981999999999987E-3</v>
      </c>
      <c r="D52" s="75" t="s">
        <v>71</v>
      </c>
      <c r="E52" s="75" t="s">
        <v>71</v>
      </c>
      <c r="F52" s="75" t="s">
        <v>71</v>
      </c>
      <c r="G52" s="75" t="s">
        <v>71</v>
      </c>
    </row>
    <row r="53" spans="1:7" ht="15.75" thickBot="1" x14ac:dyDescent="0.3">
      <c r="A53" s="24"/>
      <c r="B53" s="33"/>
      <c r="C53" s="5"/>
      <c r="D53" s="12"/>
      <c r="E53" s="9"/>
      <c r="F53" s="9"/>
      <c r="G53" s="35"/>
    </row>
    <row r="54" spans="1:7" ht="15.75" thickBot="1" x14ac:dyDescent="0.3">
      <c r="B54" s="20" t="s">
        <v>18</v>
      </c>
      <c r="C54" s="21"/>
      <c r="D54" s="13" t="s">
        <v>36</v>
      </c>
      <c r="E54" s="5"/>
      <c r="F54" s="5"/>
      <c r="G54" s="36"/>
    </row>
    <row r="55" spans="1:7" ht="15.75" thickBot="1" x14ac:dyDescent="0.3">
      <c r="A55" s="24"/>
      <c r="B55" s="38"/>
      <c r="C55" s="8"/>
      <c r="D55" s="12"/>
      <c r="E55" s="8"/>
      <c r="F55" s="8"/>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10:G10"/>
    <mergeCell ref="C39:G39"/>
    <mergeCell ref="C11:G11"/>
    <mergeCell ref="C12:G12"/>
    <mergeCell ref="C14:G14"/>
    <mergeCell ref="C31:G31"/>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8" workbookViewId="0">
      <selection activeCell="C15" sqref="C15"/>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53</v>
      </c>
      <c r="D5" s="28"/>
      <c r="E5" s="28"/>
      <c r="F5" s="28"/>
      <c r="G5" s="29"/>
    </row>
    <row r="6" spans="1:9" x14ac:dyDescent="0.25">
      <c r="B6" s="49" t="s">
        <v>1</v>
      </c>
      <c r="C6" s="44" t="str">
        <f>C15&amp;IF(LEN(D15)=0,"",", "&amp;D15&amp;IF(LEN(E15)=0,"",", "&amp;E15&amp;IF(LEN(F15)=0,"",", "&amp;IF(LEN(F15)=0,"",F15&amp;IF(LEN(G15)=0,"",", "&amp;G15)))))</f>
        <v>Pb, Cd, Hg, Zn, PCBs</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54</v>
      </c>
      <c r="D10" s="88"/>
      <c r="E10" s="88"/>
      <c r="F10" s="88"/>
      <c r="G10" s="89"/>
    </row>
    <row r="11" spans="1:9" ht="35.25" customHeight="1" x14ac:dyDescent="0.25">
      <c r="B11" s="49" t="s">
        <v>4</v>
      </c>
      <c r="C11" s="87" t="s">
        <v>69</v>
      </c>
      <c r="D11" s="88"/>
      <c r="E11" s="88"/>
      <c r="F11" s="88"/>
      <c r="G11" s="89"/>
    </row>
    <row r="12" spans="1:9" ht="44.25" customHeight="1" thickBot="1" x14ac:dyDescent="0.3">
      <c r="B12" s="50" t="s">
        <v>5</v>
      </c>
      <c r="C12" s="93" t="s">
        <v>51</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47</v>
      </c>
      <c r="D15" s="16" t="s">
        <v>55</v>
      </c>
      <c r="E15" s="15" t="s">
        <v>56</v>
      </c>
      <c r="F15" s="15" t="s">
        <v>57</v>
      </c>
      <c r="G15" s="16" t="s">
        <v>50</v>
      </c>
    </row>
    <row r="16" spans="1:9" ht="15.75" thickBot="1" x14ac:dyDescent="0.3">
      <c r="B16" s="68">
        <v>2016</v>
      </c>
      <c r="C16" s="75" t="s">
        <v>70</v>
      </c>
      <c r="D16" s="75" t="s">
        <v>70</v>
      </c>
      <c r="E16" s="75" t="s">
        <v>70</v>
      </c>
      <c r="F16" s="75" t="s">
        <v>70</v>
      </c>
      <c r="G16" s="75" t="s">
        <v>70</v>
      </c>
    </row>
    <row r="17" spans="1:7" ht="15.75" thickBot="1" x14ac:dyDescent="0.3">
      <c r="B17" s="68">
        <f>B16-1</f>
        <v>2015</v>
      </c>
      <c r="C17" s="75" t="s">
        <v>70</v>
      </c>
      <c r="D17" s="75" t="s">
        <v>70</v>
      </c>
      <c r="E17" s="75" t="s">
        <v>70</v>
      </c>
      <c r="F17" s="75" t="s">
        <v>70</v>
      </c>
      <c r="G17" s="75" t="s">
        <v>70</v>
      </c>
    </row>
    <row r="18" spans="1:7" ht="15.75" thickBot="1" x14ac:dyDescent="0.3">
      <c r="B18" s="68">
        <f t="shared" ref="B18:B27" si="0">B17-1</f>
        <v>2014</v>
      </c>
      <c r="C18" s="75">
        <v>3.0005E-2</v>
      </c>
      <c r="D18" s="75">
        <v>4.2360000000000002E-3</v>
      </c>
      <c r="E18" s="75">
        <v>8.8249999999999995E-3</v>
      </c>
      <c r="F18" s="75">
        <v>7.0599999999999996E-2</v>
      </c>
      <c r="G18" s="75">
        <v>1.5885</v>
      </c>
    </row>
    <row r="19" spans="1:7" ht="15.75" thickBot="1" x14ac:dyDescent="0.3">
      <c r="B19" s="68">
        <f t="shared" si="0"/>
        <v>2013</v>
      </c>
      <c r="C19" s="75">
        <v>3.9423E-2</v>
      </c>
      <c r="D19" s="75">
        <v>5.5655999999999995E-3</v>
      </c>
      <c r="E19" s="75">
        <v>1.1594999999999999E-2</v>
      </c>
      <c r="F19" s="75">
        <v>9.2759999999999995E-2</v>
      </c>
      <c r="G19" s="75">
        <v>2.0871</v>
      </c>
    </row>
    <row r="20" spans="1:7" ht="15.75" thickBot="1" x14ac:dyDescent="0.3">
      <c r="B20" s="68">
        <f t="shared" si="0"/>
        <v>2012</v>
      </c>
      <c r="C20" s="75">
        <v>1.4416E-2</v>
      </c>
      <c r="D20" s="75">
        <v>2.0352E-3</v>
      </c>
      <c r="E20" s="75">
        <v>4.2399999999999998E-3</v>
      </c>
      <c r="F20" s="75">
        <v>3.3919999999999999E-2</v>
      </c>
      <c r="G20" s="75">
        <v>0.7632000000000001</v>
      </c>
    </row>
    <row r="21" spans="1:7" ht="15.75" thickBot="1" x14ac:dyDescent="0.3">
      <c r="B21" s="68">
        <f t="shared" si="0"/>
        <v>2011</v>
      </c>
      <c r="C21" s="75">
        <v>3.264E-3</v>
      </c>
      <c r="D21" s="75">
        <v>4.6079999999999998E-4</v>
      </c>
      <c r="E21" s="75">
        <v>9.6000000000000002E-4</v>
      </c>
      <c r="F21" s="75">
        <v>7.6800000000000002E-3</v>
      </c>
      <c r="G21" s="75">
        <v>0.17280000000000001</v>
      </c>
    </row>
    <row r="22" spans="1:7" ht="15.75" thickBot="1" x14ac:dyDescent="0.3">
      <c r="B22" s="68">
        <f t="shared" si="0"/>
        <v>2010</v>
      </c>
      <c r="C22" s="75">
        <v>8.4659999999999996E-3</v>
      </c>
      <c r="D22" s="75">
        <v>1.1952E-3</v>
      </c>
      <c r="E22" s="75">
        <v>2.49E-3</v>
      </c>
      <c r="F22" s="75">
        <v>1.992E-2</v>
      </c>
      <c r="G22" s="75">
        <v>0.44819999999999999</v>
      </c>
    </row>
    <row r="23" spans="1:7" ht="15.75" thickBot="1" x14ac:dyDescent="0.3">
      <c r="B23" s="68">
        <f t="shared" si="0"/>
        <v>2009</v>
      </c>
      <c r="C23" s="75" t="s">
        <v>70</v>
      </c>
      <c r="D23" s="75" t="s">
        <v>70</v>
      </c>
      <c r="E23" s="75" t="s">
        <v>70</v>
      </c>
      <c r="F23" s="75" t="s">
        <v>70</v>
      </c>
      <c r="G23" s="75" t="s">
        <v>70</v>
      </c>
    </row>
    <row r="24" spans="1:7" ht="15.75" thickBot="1" x14ac:dyDescent="0.3">
      <c r="B24" s="68">
        <f t="shared" si="0"/>
        <v>2008</v>
      </c>
      <c r="C24" s="75" t="s">
        <v>70</v>
      </c>
      <c r="D24" s="75" t="s">
        <v>70</v>
      </c>
      <c r="E24" s="75" t="s">
        <v>70</v>
      </c>
      <c r="F24" s="75" t="s">
        <v>70</v>
      </c>
      <c r="G24" s="75" t="s">
        <v>70</v>
      </c>
    </row>
    <row r="25" spans="1:7" ht="15.75" thickBot="1" x14ac:dyDescent="0.3">
      <c r="B25" s="68">
        <f t="shared" si="0"/>
        <v>2007</v>
      </c>
      <c r="C25" s="75" t="s">
        <v>70</v>
      </c>
      <c r="D25" s="75" t="s">
        <v>70</v>
      </c>
      <c r="E25" s="75" t="s">
        <v>70</v>
      </c>
      <c r="F25" s="75" t="s">
        <v>70</v>
      </c>
      <c r="G25" s="75" t="s">
        <v>70</v>
      </c>
    </row>
    <row r="26" spans="1:7" ht="15.75" thickBot="1" x14ac:dyDescent="0.3">
      <c r="B26" s="68">
        <f t="shared" si="0"/>
        <v>2006</v>
      </c>
      <c r="C26" s="75" t="s">
        <v>70</v>
      </c>
      <c r="D26" s="75" t="s">
        <v>70</v>
      </c>
      <c r="E26" s="75" t="s">
        <v>70</v>
      </c>
      <c r="F26" s="75" t="s">
        <v>70</v>
      </c>
      <c r="G26" s="75" t="s">
        <v>70</v>
      </c>
    </row>
    <row r="27" spans="1:7" ht="15.75" thickBot="1" x14ac:dyDescent="0.3">
      <c r="A27" s="30"/>
      <c r="B27" s="68">
        <f t="shared" si="0"/>
        <v>2005</v>
      </c>
      <c r="C27" s="75" t="s">
        <v>70</v>
      </c>
      <c r="D27" s="75" t="s">
        <v>70</v>
      </c>
      <c r="E27" s="75" t="s">
        <v>70</v>
      </c>
      <c r="F27" s="75" t="s">
        <v>70</v>
      </c>
      <c r="G27" s="75" t="s">
        <v>70</v>
      </c>
    </row>
    <row r="28" spans="1:7" ht="15.75" thickBot="1" x14ac:dyDescent="0.3">
      <c r="A28" s="24"/>
      <c r="B28" s="33"/>
      <c r="C28" s="53"/>
      <c r="D28" s="53"/>
      <c r="E28" s="56"/>
      <c r="F28" s="56"/>
      <c r="G28" s="35"/>
    </row>
    <row r="29" spans="1:7" ht="15.75" thickBot="1" x14ac:dyDescent="0.3">
      <c r="B29" s="54" t="s">
        <v>17</v>
      </c>
      <c r="C29" s="55"/>
      <c r="D29" s="6" t="s">
        <v>9</v>
      </c>
      <c r="E29" s="53"/>
      <c r="F29" s="53"/>
      <c r="G29" s="36"/>
    </row>
    <row r="30" spans="1:7" ht="15.75" customHeight="1" thickBot="1" x14ac:dyDescent="0.3">
      <c r="A30" s="24"/>
      <c r="B30" s="33"/>
      <c r="C30" s="53"/>
      <c r="D30" s="53"/>
      <c r="E30" s="52"/>
      <c r="F30" s="52"/>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57"/>
      <c r="F33" s="59"/>
      <c r="G33" s="59"/>
      <c r="J33" s="60"/>
    </row>
    <row r="34" spans="1:10" ht="15.75" thickBot="1" x14ac:dyDescent="0.3">
      <c r="A34" s="30"/>
      <c r="B34" s="32">
        <v>2010</v>
      </c>
      <c r="C34" s="58"/>
      <c r="D34" s="59"/>
      <c r="E34" s="57"/>
      <c r="F34" s="59"/>
      <c r="G34" s="59"/>
    </row>
    <row r="35" spans="1:10" ht="15.75" thickBot="1" x14ac:dyDescent="0.3">
      <c r="A35" s="30"/>
      <c r="B35" s="32">
        <v>2005</v>
      </c>
      <c r="C35" s="59"/>
      <c r="D35" s="59"/>
      <c r="E35" s="57"/>
      <c r="F35" s="59"/>
      <c r="G35" s="59"/>
    </row>
    <row r="36" spans="1:10" ht="15.75" thickBot="1" x14ac:dyDescent="0.3">
      <c r="A36" s="24"/>
      <c r="B36" s="33"/>
      <c r="C36" s="53"/>
      <c r="D36" s="12"/>
      <c r="E36" s="3"/>
      <c r="F36" s="22"/>
      <c r="G36" s="35"/>
    </row>
    <row r="37" spans="1:10" ht="15.75" thickBot="1" x14ac:dyDescent="0.3">
      <c r="B37" s="54" t="s">
        <v>16</v>
      </c>
      <c r="C37" s="55"/>
      <c r="D37" s="6" t="s">
        <v>8</v>
      </c>
      <c r="E37" s="17"/>
      <c r="F37" s="4"/>
      <c r="G37" s="36"/>
    </row>
    <row r="38" spans="1:10" ht="15.75" customHeight="1" thickBot="1" x14ac:dyDescent="0.3">
      <c r="A38" s="24"/>
      <c r="B38" s="33"/>
      <c r="C38" s="53"/>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Pb</v>
      </c>
      <c r="D40" s="76" t="str">
        <f t="shared" ref="D40:G40" si="1">D15</f>
        <v>Cd</v>
      </c>
      <c r="E40" s="76" t="str">
        <f t="shared" si="1"/>
        <v>Hg</v>
      </c>
      <c r="F40" s="76" t="str">
        <f t="shared" si="1"/>
        <v>Zn</v>
      </c>
      <c r="G40" s="76" t="str">
        <f t="shared" si="1"/>
        <v>PCBs</v>
      </c>
    </row>
    <row r="41" spans="1:10" ht="15.75" thickBot="1" x14ac:dyDescent="0.3">
      <c r="A41" s="30"/>
      <c r="B41" s="32">
        <v>2016</v>
      </c>
      <c r="C41" s="75" t="s">
        <v>71</v>
      </c>
      <c r="D41" s="75" t="s">
        <v>71</v>
      </c>
      <c r="E41" s="75" t="s">
        <v>71</v>
      </c>
      <c r="F41" s="75" t="s">
        <v>71</v>
      </c>
      <c r="G41" s="75" t="s">
        <v>71</v>
      </c>
    </row>
    <row r="42" spans="1:10" ht="15.75" thickBot="1" x14ac:dyDescent="0.3">
      <c r="A42" s="30"/>
      <c r="B42" s="32">
        <f>B41-1</f>
        <v>2015</v>
      </c>
      <c r="C42" s="75" t="s">
        <v>71</v>
      </c>
      <c r="D42" s="75" t="s">
        <v>71</v>
      </c>
      <c r="E42" s="75" t="s">
        <v>71</v>
      </c>
      <c r="F42" s="75" t="s">
        <v>71</v>
      </c>
      <c r="G42" s="75" t="s">
        <v>71</v>
      </c>
    </row>
    <row r="43" spans="1:10" ht="15.75" thickBot="1" x14ac:dyDescent="0.3">
      <c r="A43" s="30"/>
      <c r="B43" s="32">
        <f t="shared" ref="B43:B52" si="2">B42-1</f>
        <v>2014</v>
      </c>
      <c r="C43" s="75">
        <v>3.5300000000000002E-4</v>
      </c>
      <c r="D43" s="75">
        <v>7.0600000000000008E-5</v>
      </c>
      <c r="E43" s="75">
        <v>7.0600000000000008E-5</v>
      </c>
      <c r="F43" s="75">
        <v>8.8249999999999995E-3</v>
      </c>
      <c r="G43" s="75">
        <v>3.5299999999999997E-6</v>
      </c>
    </row>
    <row r="44" spans="1:10" ht="15.75" thickBot="1" x14ac:dyDescent="0.3">
      <c r="A44" s="30"/>
      <c r="B44" s="32">
        <f t="shared" si="2"/>
        <v>2013</v>
      </c>
      <c r="C44" s="75">
        <v>4.638E-4</v>
      </c>
      <c r="D44" s="75">
        <v>9.276E-5</v>
      </c>
      <c r="E44" s="75">
        <v>9.276E-5</v>
      </c>
      <c r="F44" s="75">
        <v>1.1594999999999999E-2</v>
      </c>
      <c r="G44" s="75">
        <v>4.6379999999999995E-6</v>
      </c>
    </row>
    <row r="45" spans="1:10" ht="15.75" thickBot="1" x14ac:dyDescent="0.3">
      <c r="A45" s="30"/>
      <c r="B45" s="32">
        <f t="shared" si="2"/>
        <v>2012</v>
      </c>
      <c r="C45" s="75">
        <v>1.696E-4</v>
      </c>
      <c r="D45" s="75">
        <v>3.392E-5</v>
      </c>
      <c r="E45" s="75">
        <v>3.392E-5</v>
      </c>
      <c r="F45" s="75">
        <v>4.2399999999999998E-3</v>
      </c>
      <c r="G45" s="75">
        <v>1.6959999999999999E-6</v>
      </c>
    </row>
    <row r="46" spans="1:10" ht="15.75" thickBot="1" x14ac:dyDescent="0.3">
      <c r="A46" s="30"/>
      <c r="B46" s="32">
        <f t="shared" si="2"/>
        <v>2011</v>
      </c>
      <c r="C46" s="75">
        <v>3.8400000000000005E-5</v>
      </c>
      <c r="D46" s="75">
        <v>7.680000000000001E-6</v>
      </c>
      <c r="E46" s="75">
        <v>7.680000000000001E-6</v>
      </c>
      <c r="F46" s="75">
        <v>9.6000000000000002E-4</v>
      </c>
      <c r="G46" s="75">
        <v>3.84E-7</v>
      </c>
    </row>
    <row r="47" spans="1:10" ht="15.75" thickBot="1" x14ac:dyDescent="0.3">
      <c r="A47" s="30"/>
      <c r="B47" s="32">
        <f t="shared" si="2"/>
        <v>2010</v>
      </c>
      <c r="C47" s="75">
        <v>9.9600000000000009E-5</v>
      </c>
      <c r="D47" s="75">
        <v>1.9920000000000002E-5</v>
      </c>
      <c r="E47" s="75">
        <v>1.9920000000000002E-5</v>
      </c>
      <c r="F47" s="75">
        <v>2.49E-3</v>
      </c>
      <c r="G47" s="75">
        <v>9.9599999999999987E-7</v>
      </c>
    </row>
    <row r="48" spans="1:10" ht="15.75" thickBot="1" x14ac:dyDescent="0.3">
      <c r="A48" s="30"/>
      <c r="B48" s="32">
        <f t="shared" si="2"/>
        <v>2009</v>
      </c>
      <c r="C48" s="75" t="s">
        <v>71</v>
      </c>
      <c r="D48" s="75" t="s">
        <v>71</v>
      </c>
      <c r="E48" s="75" t="s">
        <v>71</v>
      </c>
      <c r="F48" s="75" t="s">
        <v>71</v>
      </c>
      <c r="G48" s="75" t="s">
        <v>71</v>
      </c>
    </row>
    <row r="49" spans="1:7" ht="15.75" thickBot="1" x14ac:dyDescent="0.3">
      <c r="A49" s="30"/>
      <c r="B49" s="32">
        <f t="shared" si="2"/>
        <v>2008</v>
      </c>
      <c r="C49" s="75" t="s">
        <v>71</v>
      </c>
      <c r="D49" s="75" t="s">
        <v>71</v>
      </c>
      <c r="E49" s="75" t="s">
        <v>71</v>
      </c>
      <c r="F49" s="75" t="s">
        <v>71</v>
      </c>
      <c r="G49" s="75" t="s">
        <v>71</v>
      </c>
    </row>
    <row r="50" spans="1:7" ht="15.75" thickBot="1" x14ac:dyDescent="0.3">
      <c r="A50" s="30"/>
      <c r="B50" s="32">
        <f t="shared" si="2"/>
        <v>2007</v>
      </c>
      <c r="C50" s="75" t="s">
        <v>71</v>
      </c>
      <c r="D50" s="75" t="s">
        <v>71</v>
      </c>
      <c r="E50" s="75" t="s">
        <v>71</v>
      </c>
      <c r="F50" s="75" t="s">
        <v>71</v>
      </c>
      <c r="G50" s="75" t="s">
        <v>71</v>
      </c>
    </row>
    <row r="51" spans="1:7" ht="15.75" thickBot="1" x14ac:dyDescent="0.3">
      <c r="A51" s="30"/>
      <c r="B51" s="32">
        <f t="shared" si="2"/>
        <v>2006</v>
      </c>
      <c r="C51" s="75" t="s">
        <v>71</v>
      </c>
      <c r="D51" s="75" t="s">
        <v>71</v>
      </c>
      <c r="E51" s="75" t="s">
        <v>71</v>
      </c>
      <c r="F51" s="75" t="s">
        <v>71</v>
      </c>
      <c r="G51" s="75" t="s">
        <v>71</v>
      </c>
    </row>
    <row r="52" spans="1:7" ht="15.75" thickBot="1" x14ac:dyDescent="0.3">
      <c r="A52" s="30"/>
      <c r="B52" s="32">
        <f t="shared" si="2"/>
        <v>2005</v>
      </c>
      <c r="C52" s="75" t="s">
        <v>71</v>
      </c>
      <c r="D52" s="75" t="s">
        <v>71</v>
      </c>
      <c r="E52" s="75" t="s">
        <v>71</v>
      </c>
      <c r="F52" s="75" t="s">
        <v>71</v>
      </c>
      <c r="G52" s="75" t="s">
        <v>71</v>
      </c>
    </row>
    <row r="53" spans="1:7" ht="15.75" thickBot="1" x14ac:dyDescent="0.3">
      <c r="A53" s="24"/>
      <c r="B53" s="33"/>
      <c r="C53" s="53"/>
      <c r="D53" s="12"/>
      <c r="E53" s="56"/>
      <c r="F53" s="56"/>
      <c r="G53" s="35"/>
    </row>
    <row r="54" spans="1:7" ht="15.75" thickBot="1" x14ac:dyDescent="0.3">
      <c r="B54" s="54" t="s">
        <v>18</v>
      </c>
      <c r="C54" s="55"/>
      <c r="D54" s="13" t="s">
        <v>36</v>
      </c>
      <c r="E54" s="53"/>
      <c r="F54" s="53"/>
      <c r="G54" s="36"/>
    </row>
    <row r="55" spans="1:7" ht="15.75" thickBot="1" x14ac:dyDescent="0.3">
      <c r="A55" s="24"/>
      <c r="B55" s="38"/>
      <c r="C55" s="52"/>
      <c r="D55" s="12"/>
      <c r="E55" s="52"/>
      <c r="F55" s="52"/>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39:G39"/>
    <mergeCell ref="C10:G10"/>
    <mergeCell ref="C11:G11"/>
    <mergeCell ref="C12:G12"/>
    <mergeCell ref="C14:G14"/>
    <mergeCell ref="C31:G31"/>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14" workbookViewId="0">
      <selection activeCell="F29" sqref="F29"/>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46</v>
      </c>
      <c r="D5" s="28"/>
      <c r="E5" s="28"/>
      <c r="F5" s="28"/>
      <c r="G5" s="29"/>
    </row>
    <row r="6" spans="1:9" x14ac:dyDescent="0.25">
      <c r="B6" s="49" t="s">
        <v>1</v>
      </c>
      <c r="C6" s="44" t="str">
        <f>C15&amp;IF(LEN(D15)=0,"",", "&amp;D15&amp;IF(LEN(E15)=0,"",", "&amp;E15&amp;IF(LEN(F15)=0,"",", "&amp;IF(LEN(F15)=0,"",F15&amp;IF(LEN(G15)=0,"",", "&amp;G15)))))</f>
        <v>Pb, As, Cu, PCBs</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52</v>
      </c>
      <c r="D10" s="88"/>
      <c r="E10" s="88"/>
      <c r="F10" s="88"/>
      <c r="G10" s="89"/>
    </row>
    <row r="11" spans="1:9" ht="35.25" customHeight="1" x14ac:dyDescent="0.25">
      <c r="B11" s="49" t="s">
        <v>4</v>
      </c>
      <c r="C11" s="87" t="s">
        <v>69</v>
      </c>
      <c r="D11" s="88"/>
      <c r="E11" s="88"/>
      <c r="F11" s="88"/>
      <c r="G11" s="89"/>
    </row>
    <row r="12" spans="1:9" ht="44.25" customHeight="1" thickBot="1" x14ac:dyDescent="0.3">
      <c r="B12" s="50" t="s">
        <v>5</v>
      </c>
      <c r="C12" s="93" t="s">
        <v>51</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47</v>
      </c>
      <c r="D15" s="16" t="s">
        <v>48</v>
      </c>
      <c r="E15" s="15" t="s">
        <v>49</v>
      </c>
      <c r="F15" s="15" t="s">
        <v>50</v>
      </c>
      <c r="G15" s="16"/>
    </row>
    <row r="16" spans="1:9" ht="15.75" thickBot="1" x14ac:dyDescent="0.3">
      <c r="B16" s="68">
        <v>2016</v>
      </c>
      <c r="C16" s="75" t="s">
        <v>70</v>
      </c>
      <c r="D16" s="75" t="s">
        <v>70</v>
      </c>
      <c r="E16" s="75" t="s">
        <v>70</v>
      </c>
      <c r="F16" s="75" t="s">
        <v>70</v>
      </c>
      <c r="G16" s="75" t="s">
        <v>71</v>
      </c>
    </row>
    <row r="17" spans="1:7" ht="15.75" thickBot="1" x14ac:dyDescent="0.3">
      <c r="B17" s="68">
        <f>B16-1</f>
        <v>2015</v>
      </c>
      <c r="C17" s="75" t="s">
        <v>70</v>
      </c>
      <c r="D17" s="75" t="s">
        <v>70</v>
      </c>
      <c r="E17" s="75" t="s">
        <v>70</v>
      </c>
      <c r="F17" s="75" t="s">
        <v>70</v>
      </c>
      <c r="G17" s="75" t="s">
        <v>71</v>
      </c>
    </row>
    <row r="18" spans="1:7" ht="15.75" thickBot="1" x14ac:dyDescent="0.3">
      <c r="B18" s="68">
        <f t="shared" ref="B18:B27" si="0">B17-1</f>
        <v>2014</v>
      </c>
      <c r="C18" s="75">
        <v>0.107936</v>
      </c>
      <c r="D18" s="75">
        <v>2.63094E-2</v>
      </c>
      <c r="E18" s="75">
        <v>4.7222E-2</v>
      </c>
      <c r="F18" s="75">
        <v>0.60714000000000001</v>
      </c>
      <c r="G18" s="75" t="s">
        <v>71</v>
      </c>
    </row>
    <row r="19" spans="1:7" ht="15.75" thickBot="1" x14ac:dyDescent="0.3">
      <c r="B19" s="68">
        <f t="shared" si="0"/>
        <v>2013</v>
      </c>
      <c r="C19" s="75">
        <v>5.2639999999999999E-2</v>
      </c>
      <c r="D19" s="75">
        <v>1.2831E-2</v>
      </c>
      <c r="E19" s="75">
        <v>2.3029999999999998E-2</v>
      </c>
      <c r="F19" s="75">
        <v>0.29610000000000003</v>
      </c>
      <c r="G19" s="75" t="s">
        <v>71</v>
      </c>
    </row>
    <row r="20" spans="1:7" ht="15.75" thickBot="1" x14ac:dyDescent="0.3">
      <c r="B20" s="68">
        <f t="shared" si="0"/>
        <v>2012</v>
      </c>
      <c r="C20" s="75">
        <v>8.0752000000000004E-2</v>
      </c>
      <c r="D20" s="75">
        <v>1.9683300000000001E-2</v>
      </c>
      <c r="E20" s="75">
        <v>3.5328999999999999E-2</v>
      </c>
      <c r="F20" s="75">
        <v>0.45423000000000002</v>
      </c>
      <c r="G20" s="75" t="s">
        <v>71</v>
      </c>
    </row>
    <row r="21" spans="1:7" ht="15.75" thickBot="1" x14ac:dyDescent="0.3">
      <c r="B21" s="68">
        <f t="shared" si="0"/>
        <v>2011</v>
      </c>
      <c r="C21" s="75">
        <v>0.10190399999999999</v>
      </c>
      <c r="D21" s="75">
        <v>2.4839099999999999E-2</v>
      </c>
      <c r="E21" s="75">
        <v>4.4582999999999998E-2</v>
      </c>
      <c r="F21" s="75">
        <v>0.57321</v>
      </c>
      <c r="G21" s="75" t="s">
        <v>71</v>
      </c>
    </row>
    <row r="22" spans="1:7" ht="15.75" thickBot="1" x14ac:dyDescent="0.3">
      <c r="B22" s="68">
        <f t="shared" si="0"/>
        <v>2010</v>
      </c>
      <c r="C22" s="75">
        <v>2.9503999999999999E-2</v>
      </c>
      <c r="D22" s="75">
        <v>7.1916000000000002E-3</v>
      </c>
      <c r="E22" s="75">
        <v>1.2907999999999999E-2</v>
      </c>
      <c r="F22" s="75">
        <v>0.16596</v>
      </c>
      <c r="G22" s="75" t="s">
        <v>71</v>
      </c>
    </row>
    <row r="23" spans="1:7" ht="15.75" thickBot="1" x14ac:dyDescent="0.3">
      <c r="B23" s="68">
        <f t="shared" si="0"/>
        <v>2009</v>
      </c>
      <c r="C23" s="75" t="s">
        <v>70</v>
      </c>
      <c r="D23" s="75" t="s">
        <v>70</v>
      </c>
      <c r="E23" s="75" t="s">
        <v>70</v>
      </c>
      <c r="F23" s="75" t="s">
        <v>70</v>
      </c>
      <c r="G23" s="75" t="s">
        <v>71</v>
      </c>
    </row>
    <row r="24" spans="1:7" ht="15.75" thickBot="1" x14ac:dyDescent="0.3">
      <c r="B24" s="68">
        <f t="shared" si="0"/>
        <v>2008</v>
      </c>
      <c r="C24" s="75" t="s">
        <v>70</v>
      </c>
      <c r="D24" s="75" t="s">
        <v>70</v>
      </c>
      <c r="E24" s="75" t="s">
        <v>70</v>
      </c>
      <c r="F24" s="75" t="s">
        <v>70</v>
      </c>
      <c r="G24" s="75" t="s">
        <v>71</v>
      </c>
    </row>
    <row r="25" spans="1:7" ht="15.75" thickBot="1" x14ac:dyDescent="0.3">
      <c r="B25" s="68">
        <f t="shared" si="0"/>
        <v>2007</v>
      </c>
      <c r="C25" s="75" t="s">
        <v>70</v>
      </c>
      <c r="D25" s="75" t="s">
        <v>70</v>
      </c>
      <c r="E25" s="75" t="s">
        <v>70</v>
      </c>
      <c r="F25" s="75" t="s">
        <v>70</v>
      </c>
      <c r="G25" s="75" t="s">
        <v>71</v>
      </c>
    </row>
    <row r="26" spans="1:7" ht="15.75" thickBot="1" x14ac:dyDescent="0.3">
      <c r="B26" s="68">
        <f t="shared" si="0"/>
        <v>2006</v>
      </c>
      <c r="C26" s="75" t="s">
        <v>70</v>
      </c>
      <c r="D26" s="75" t="s">
        <v>70</v>
      </c>
      <c r="E26" s="75" t="s">
        <v>70</v>
      </c>
      <c r="F26" s="75" t="s">
        <v>70</v>
      </c>
      <c r="G26" s="75" t="s">
        <v>71</v>
      </c>
    </row>
    <row r="27" spans="1:7" ht="15.75" thickBot="1" x14ac:dyDescent="0.3">
      <c r="A27" s="30"/>
      <c r="B27" s="68">
        <f t="shared" si="0"/>
        <v>2005</v>
      </c>
      <c r="C27" s="75" t="s">
        <v>70</v>
      </c>
      <c r="D27" s="75" t="s">
        <v>70</v>
      </c>
      <c r="E27" s="75" t="s">
        <v>70</v>
      </c>
      <c r="F27" s="75" t="s">
        <v>70</v>
      </c>
      <c r="G27" s="75" t="s">
        <v>71</v>
      </c>
    </row>
    <row r="28" spans="1:7" ht="15.75" thickBot="1" x14ac:dyDescent="0.3">
      <c r="A28" s="24"/>
      <c r="B28" s="33"/>
      <c r="C28" s="53"/>
      <c r="D28" s="53"/>
      <c r="E28" s="56"/>
      <c r="F28" s="56"/>
      <c r="G28" s="35"/>
    </row>
    <row r="29" spans="1:7" ht="15.75" thickBot="1" x14ac:dyDescent="0.3">
      <c r="B29" s="54" t="s">
        <v>17</v>
      </c>
      <c r="C29" s="55"/>
      <c r="D29" s="6" t="s">
        <v>9</v>
      </c>
      <c r="E29" s="53"/>
      <c r="F29" s="53"/>
      <c r="G29" s="36"/>
    </row>
    <row r="30" spans="1:7" ht="15.75" customHeight="1" thickBot="1" x14ac:dyDescent="0.3">
      <c r="A30" s="24"/>
      <c r="B30" s="33"/>
      <c r="C30" s="53"/>
      <c r="D30" s="53"/>
      <c r="E30" s="52"/>
      <c r="F30" s="52"/>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57"/>
      <c r="F33" s="59"/>
      <c r="G33" s="59"/>
      <c r="J33" s="60"/>
    </row>
    <row r="34" spans="1:10" ht="15.75" thickBot="1" x14ac:dyDescent="0.3">
      <c r="A34" s="30"/>
      <c r="B34" s="32">
        <v>2010</v>
      </c>
      <c r="C34" s="58"/>
      <c r="D34" s="59"/>
      <c r="E34" s="57"/>
      <c r="F34" s="59"/>
      <c r="G34" s="59"/>
    </row>
    <row r="35" spans="1:10" ht="15.75" thickBot="1" x14ac:dyDescent="0.3">
      <c r="A35" s="30"/>
      <c r="B35" s="32">
        <v>2005</v>
      </c>
      <c r="C35" s="59"/>
      <c r="D35" s="59"/>
      <c r="E35" s="57"/>
      <c r="F35" s="59"/>
      <c r="G35" s="59"/>
    </row>
    <row r="36" spans="1:10" ht="15.75" thickBot="1" x14ac:dyDescent="0.3">
      <c r="A36" s="24"/>
      <c r="B36" s="33"/>
      <c r="C36" s="53"/>
      <c r="D36" s="12"/>
      <c r="E36" s="3"/>
      <c r="F36" s="22"/>
      <c r="G36" s="35"/>
    </row>
    <row r="37" spans="1:10" ht="15.75" thickBot="1" x14ac:dyDescent="0.3">
      <c r="B37" s="54" t="s">
        <v>16</v>
      </c>
      <c r="C37" s="55"/>
      <c r="D37" s="6" t="s">
        <v>8</v>
      </c>
      <c r="E37" s="17"/>
      <c r="F37" s="4"/>
      <c r="G37" s="36"/>
    </row>
    <row r="38" spans="1:10" ht="15.75" customHeight="1" thickBot="1" x14ac:dyDescent="0.3">
      <c r="A38" s="24"/>
      <c r="B38" s="33"/>
      <c r="C38" s="53"/>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Pb</v>
      </c>
      <c r="D40" s="76" t="str">
        <f t="shared" ref="D40:G40" si="1">D15</f>
        <v>As</v>
      </c>
      <c r="E40" s="76" t="str">
        <f t="shared" si="1"/>
        <v>Cu</v>
      </c>
      <c r="F40" s="76" t="str">
        <f t="shared" si="1"/>
        <v>PCBs</v>
      </c>
      <c r="G40" s="76">
        <f t="shared" si="1"/>
        <v>0</v>
      </c>
    </row>
    <row r="41" spans="1:10" ht="15.75" thickBot="1" x14ac:dyDescent="0.3">
      <c r="A41" s="30"/>
      <c r="B41" s="32">
        <v>2016</v>
      </c>
      <c r="C41" s="75" t="s">
        <v>71</v>
      </c>
      <c r="D41" s="75" t="s">
        <v>71</v>
      </c>
      <c r="E41" s="75" t="s">
        <v>71</v>
      </c>
      <c r="F41" s="75" t="s">
        <v>71</v>
      </c>
      <c r="G41" s="75" t="s">
        <v>71</v>
      </c>
    </row>
    <row r="42" spans="1:10" ht="15.75" thickBot="1" x14ac:dyDescent="0.3">
      <c r="A42" s="30"/>
      <c r="B42" s="32">
        <f>B41-1</f>
        <v>2015</v>
      </c>
      <c r="C42" s="75" t="s">
        <v>71</v>
      </c>
      <c r="D42" s="75" t="s">
        <v>71</v>
      </c>
      <c r="E42" s="75" t="s">
        <v>71</v>
      </c>
      <c r="F42" s="75" t="s">
        <v>71</v>
      </c>
      <c r="G42" s="75" t="s">
        <v>71</v>
      </c>
    </row>
    <row r="43" spans="1:10" ht="15.75" thickBot="1" x14ac:dyDescent="0.3">
      <c r="A43" s="30"/>
      <c r="B43" s="32">
        <f t="shared" ref="B43:B52" si="2">B42-1</f>
        <v>2014</v>
      </c>
      <c r="C43" s="75">
        <v>1.28174E-2</v>
      </c>
      <c r="D43" s="75">
        <v>2.6984000000000001E-3</v>
      </c>
      <c r="E43" s="75">
        <v>2.1587200000000001E-2</v>
      </c>
      <c r="F43" s="75">
        <v>2.49602E-6</v>
      </c>
      <c r="G43" s="75" t="s">
        <v>71</v>
      </c>
    </row>
    <row r="44" spans="1:10" ht="15.75" thickBot="1" x14ac:dyDescent="0.3">
      <c r="A44" s="30"/>
      <c r="B44" s="32">
        <f t="shared" si="2"/>
        <v>2013</v>
      </c>
      <c r="C44" s="75">
        <v>6.2510000000000005E-3</v>
      </c>
      <c r="D44" s="75">
        <v>1.3160000000000001E-3</v>
      </c>
      <c r="E44" s="75">
        <v>1.0528000000000001E-2</v>
      </c>
      <c r="F44" s="75">
        <v>1.2173000000000002E-6</v>
      </c>
      <c r="G44" s="75" t="s">
        <v>71</v>
      </c>
    </row>
    <row r="45" spans="1:10" ht="15.75" thickBot="1" x14ac:dyDescent="0.3">
      <c r="A45" s="30"/>
      <c r="B45" s="32">
        <f t="shared" si="2"/>
        <v>2012</v>
      </c>
      <c r="C45" s="75">
        <v>9.5893000000000003E-3</v>
      </c>
      <c r="D45" s="75">
        <v>2.0188000000000003E-3</v>
      </c>
      <c r="E45" s="75">
        <v>1.6150400000000002E-2</v>
      </c>
      <c r="F45" s="75">
        <v>1.8673900000000003E-6</v>
      </c>
      <c r="G45" s="75" t="s">
        <v>71</v>
      </c>
    </row>
    <row r="46" spans="1:10" ht="15.75" thickBot="1" x14ac:dyDescent="0.3">
      <c r="A46" s="30"/>
      <c r="B46" s="32">
        <f t="shared" si="2"/>
        <v>2011</v>
      </c>
      <c r="C46" s="75">
        <v>1.21011E-2</v>
      </c>
      <c r="D46" s="75">
        <v>2.5476000000000001E-3</v>
      </c>
      <c r="E46" s="75">
        <v>2.0380800000000001E-2</v>
      </c>
      <c r="F46" s="75">
        <v>2.3565300000000002E-6</v>
      </c>
      <c r="G46" s="75" t="s">
        <v>71</v>
      </c>
    </row>
    <row r="47" spans="1:10" ht="15.75" thickBot="1" x14ac:dyDescent="0.3">
      <c r="A47" s="30"/>
      <c r="B47" s="32">
        <f t="shared" si="2"/>
        <v>2010</v>
      </c>
      <c r="C47" s="75">
        <v>3.5035999999999999E-3</v>
      </c>
      <c r="D47" s="75">
        <v>7.3760000000000004E-4</v>
      </c>
      <c r="E47" s="75">
        <v>5.9008000000000003E-3</v>
      </c>
      <c r="F47" s="75">
        <v>6.822800000000001E-7</v>
      </c>
      <c r="G47" s="75" t="s">
        <v>71</v>
      </c>
    </row>
    <row r="48" spans="1:10" ht="15.75" thickBot="1" x14ac:dyDescent="0.3">
      <c r="A48" s="30"/>
      <c r="B48" s="32">
        <f t="shared" si="2"/>
        <v>2009</v>
      </c>
      <c r="C48" s="75" t="s">
        <v>71</v>
      </c>
      <c r="D48" s="75" t="s">
        <v>71</v>
      </c>
      <c r="E48" s="75" t="s">
        <v>71</v>
      </c>
      <c r="F48" s="75" t="s">
        <v>71</v>
      </c>
      <c r="G48" s="75" t="s">
        <v>71</v>
      </c>
    </row>
    <row r="49" spans="1:7" ht="15.75" thickBot="1" x14ac:dyDescent="0.3">
      <c r="A49" s="30"/>
      <c r="B49" s="32">
        <f t="shared" si="2"/>
        <v>2008</v>
      </c>
      <c r="C49" s="75" t="s">
        <v>71</v>
      </c>
      <c r="D49" s="75" t="s">
        <v>71</v>
      </c>
      <c r="E49" s="75" t="s">
        <v>71</v>
      </c>
      <c r="F49" s="75" t="s">
        <v>71</v>
      </c>
      <c r="G49" s="75" t="s">
        <v>71</v>
      </c>
    </row>
    <row r="50" spans="1:7" ht="15.75" thickBot="1" x14ac:dyDescent="0.3">
      <c r="A50" s="30"/>
      <c r="B50" s="32">
        <f t="shared" si="2"/>
        <v>2007</v>
      </c>
      <c r="C50" s="75" t="s">
        <v>71</v>
      </c>
      <c r="D50" s="75" t="s">
        <v>71</v>
      </c>
      <c r="E50" s="75" t="s">
        <v>71</v>
      </c>
      <c r="F50" s="75" t="s">
        <v>71</v>
      </c>
      <c r="G50" s="75" t="s">
        <v>71</v>
      </c>
    </row>
    <row r="51" spans="1:7" ht="15.75" thickBot="1" x14ac:dyDescent="0.3">
      <c r="A51" s="30"/>
      <c r="B51" s="32">
        <f t="shared" si="2"/>
        <v>2006</v>
      </c>
      <c r="C51" s="75" t="s">
        <v>71</v>
      </c>
      <c r="D51" s="75" t="s">
        <v>71</v>
      </c>
      <c r="E51" s="75" t="s">
        <v>71</v>
      </c>
      <c r="F51" s="75" t="s">
        <v>71</v>
      </c>
      <c r="G51" s="75" t="s">
        <v>71</v>
      </c>
    </row>
    <row r="52" spans="1:7" ht="15.75" thickBot="1" x14ac:dyDescent="0.3">
      <c r="A52" s="30"/>
      <c r="B52" s="32">
        <f t="shared" si="2"/>
        <v>2005</v>
      </c>
      <c r="C52" s="75" t="s">
        <v>71</v>
      </c>
      <c r="D52" s="75" t="s">
        <v>71</v>
      </c>
      <c r="E52" s="75" t="s">
        <v>71</v>
      </c>
      <c r="F52" s="75" t="s">
        <v>71</v>
      </c>
      <c r="G52" s="75" t="s">
        <v>71</v>
      </c>
    </row>
    <row r="53" spans="1:7" ht="15.75" thickBot="1" x14ac:dyDescent="0.3">
      <c r="A53" s="24"/>
      <c r="B53" s="33"/>
      <c r="C53" s="53"/>
      <c r="D53" s="12"/>
      <c r="E53" s="56"/>
      <c r="F53" s="56"/>
      <c r="G53" s="35"/>
    </row>
    <row r="54" spans="1:7" ht="15.75" thickBot="1" x14ac:dyDescent="0.3">
      <c r="B54" s="54" t="s">
        <v>18</v>
      </c>
      <c r="C54" s="55"/>
      <c r="D54" s="13" t="s">
        <v>36</v>
      </c>
      <c r="E54" s="53"/>
      <c r="F54" s="53"/>
      <c r="G54" s="36"/>
    </row>
    <row r="55" spans="1:7" ht="15.75" thickBot="1" x14ac:dyDescent="0.3">
      <c r="A55" s="24"/>
      <c r="B55" s="38"/>
      <c r="C55" s="52"/>
      <c r="D55" s="12"/>
      <c r="E55" s="52"/>
      <c r="F55" s="52"/>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39:G39"/>
    <mergeCell ref="C10:G10"/>
    <mergeCell ref="C11:G11"/>
    <mergeCell ref="C12:G12"/>
    <mergeCell ref="C14:G14"/>
    <mergeCell ref="C31:G31"/>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8" workbookViewId="0">
      <selection activeCell="C19" sqref="C19"/>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58</v>
      </c>
      <c r="D5" s="28"/>
      <c r="E5" s="28"/>
      <c r="F5" s="28"/>
      <c r="G5" s="29"/>
    </row>
    <row r="6" spans="1:9" x14ac:dyDescent="0.25">
      <c r="B6" s="49" t="s">
        <v>1</v>
      </c>
      <c r="C6" s="44" t="str">
        <f>C15&amp;IF(LEN(D15)=0,"",", "&amp;D15&amp;IF(LEN(E15)=0,"",", "&amp;E15&amp;IF(LEN(F15)=0,"",", "&amp;IF(LEN(F15)=0,"",F15&amp;IF(LEN(G15)=0,"",", "&amp;G15)))))</f>
        <v>NMVOC, Hg</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60</v>
      </c>
      <c r="D10" s="88"/>
      <c r="E10" s="88"/>
      <c r="F10" s="88"/>
      <c r="G10" s="89"/>
    </row>
    <row r="11" spans="1:9" ht="35.25" customHeight="1" x14ac:dyDescent="0.25">
      <c r="B11" s="49" t="s">
        <v>4</v>
      </c>
      <c r="C11" s="87" t="s">
        <v>67</v>
      </c>
      <c r="D11" s="88"/>
      <c r="E11" s="88"/>
      <c r="F11" s="88"/>
      <c r="G11" s="89"/>
    </row>
    <row r="12" spans="1:9" ht="44.25" customHeight="1" thickBot="1" x14ac:dyDescent="0.3">
      <c r="B12" s="50" t="s">
        <v>5</v>
      </c>
      <c r="C12" s="93" t="s">
        <v>59</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7</v>
      </c>
      <c r="D15" s="16" t="s">
        <v>56</v>
      </c>
      <c r="E15" s="15"/>
      <c r="F15" s="15"/>
      <c r="G15" s="16"/>
    </row>
    <row r="16" spans="1:9" ht="15.75" thickBot="1" x14ac:dyDescent="0.3">
      <c r="B16" s="68">
        <v>2016</v>
      </c>
      <c r="C16" s="75">
        <v>11.64672</v>
      </c>
      <c r="D16" s="75" t="s">
        <v>72</v>
      </c>
      <c r="E16" s="75" t="s">
        <v>71</v>
      </c>
      <c r="F16" s="75" t="s">
        <v>71</v>
      </c>
      <c r="G16" s="75" t="s">
        <v>71</v>
      </c>
    </row>
    <row r="17" spans="1:7" ht="15.75" thickBot="1" x14ac:dyDescent="0.3">
      <c r="B17" s="68">
        <f>B16-1</f>
        <v>2015</v>
      </c>
      <c r="C17" s="75">
        <v>11.5116</v>
      </c>
      <c r="D17" s="75">
        <v>5.3720799999999999E-2</v>
      </c>
      <c r="E17" s="75" t="s">
        <v>71</v>
      </c>
      <c r="F17" s="75" t="s">
        <v>71</v>
      </c>
      <c r="G17" s="75" t="s">
        <v>71</v>
      </c>
    </row>
    <row r="18" spans="1:7" ht="15.75" thickBot="1" x14ac:dyDescent="0.3">
      <c r="B18" s="68">
        <f t="shared" ref="B18:B27" si="0">B17-1</f>
        <v>2014</v>
      </c>
      <c r="C18" s="75">
        <v>25.635555499999999</v>
      </c>
      <c r="D18" s="75">
        <v>5.2396399999999996E-2</v>
      </c>
      <c r="E18" s="75" t="s">
        <v>71</v>
      </c>
      <c r="F18" s="75" t="s">
        <v>71</v>
      </c>
      <c r="G18" s="75" t="s">
        <v>71</v>
      </c>
    </row>
    <row r="19" spans="1:7" ht="15.75" thickBot="1" x14ac:dyDescent="0.3">
      <c r="B19" s="68">
        <f t="shared" si="0"/>
        <v>2013</v>
      </c>
      <c r="C19" s="75">
        <v>25.262550000000001</v>
      </c>
      <c r="D19" s="75">
        <v>5.2396399999999996E-2</v>
      </c>
      <c r="E19" s="75" t="s">
        <v>71</v>
      </c>
      <c r="F19" s="75" t="s">
        <v>71</v>
      </c>
      <c r="G19" s="75" t="s">
        <v>71</v>
      </c>
    </row>
    <row r="20" spans="1:7" ht="15.75" thickBot="1" x14ac:dyDescent="0.3">
      <c r="B20" s="68">
        <f t="shared" si="0"/>
        <v>2012</v>
      </c>
      <c r="C20" s="75">
        <v>24.93477</v>
      </c>
      <c r="D20" s="75">
        <v>5.1716559999999995E-2</v>
      </c>
      <c r="E20" s="75" t="s">
        <v>71</v>
      </c>
      <c r="F20" s="75" t="s">
        <v>71</v>
      </c>
      <c r="G20" s="75" t="s">
        <v>71</v>
      </c>
    </row>
    <row r="21" spans="1:7" ht="15.75" thickBot="1" x14ac:dyDescent="0.3">
      <c r="B21" s="68">
        <f t="shared" si="0"/>
        <v>2011</v>
      </c>
      <c r="C21" s="75">
        <v>24.599969999999999</v>
      </c>
      <c r="D21" s="75">
        <v>5.1022159999999997E-2</v>
      </c>
      <c r="E21" s="75" t="s">
        <v>71</v>
      </c>
      <c r="F21" s="75" t="s">
        <v>71</v>
      </c>
      <c r="G21" s="75" t="s">
        <v>71</v>
      </c>
    </row>
    <row r="22" spans="1:7" ht="15.75" thickBot="1" x14ac:dyDescent="0.3">
      <c r="B22" s="68">
        <f t="shared" si="0"/>
        <v>2010</v>
      </c>
      <c r="C22" s="75">
        <v>24.293520000000001</v>
      </c>
      <c r="D22" s="75">
        <v>5.0386559999999997E-2</v>
      </c>
      <c r="E22" s="75" t="s">
        <v>71</v>
      </c>
      <c r="F22" s="75" t="s">
        <v>71</v>
      </c>
      <c r="G22" s="75" t="s">
        <v>71</v>
      </c>
    </row>
    <row r="23" spans="1:7" ht="15.75" thickBot="1" x14ac:dyDescent="0.3">
      <c r="B23" s="68">
        <f t="shared" si="0"/>
        <v>2009</v>
      </c>
      <c r="C23" s="75">
        <v>24.021899999999999</v>
      </c>
      <c r="D23" s="75">
        <v>4.9823199999999998E-2</v>
      </c>
      <c r="E23" s="75" t="s">
        <v>71</v>
      </c>
      <c r="F23" s="75" t="s">
        <v>71</v>
      </c>
      <c r="G23" s="75" t="s">
        <v>71</v>
      </c>
    </row>
    <row r="24" spans="1:7" ht="15.75" thickBot="1" x14ac:dyDescent="0.3">
      <c r="B24" s="68">
        <f t="shared" si="0"/>
        <v>2008</v>
      </c>
      <c r="C24" s="75">
        <v>23.705729999999999</v>
      </c>
      <c r="D24" s="75">
        <v>4.9167439999999993E-2</v>
      </c>
      <c r="E24" s="75" t="s">
        <v>71</v>
      </c>
      <c r="F24" s="75" t="s">
        <v>71</v>
      </c>
      <c r="G24" s="75" t="s">
        <v>71</v>
      </c>
    </row>
    <row r="25" spans="1:7" ht="15.75" thickBot="1" x14ac:dyDescent="0.3">
      <c r="B25" s="68">
        <f t="shared" si="0"/>
        <v>2007</v>
      </c>
      <c r="C25" s="75">
        <v>23.39847</v>
      </c>
      <c r="D25" s="75">
        <v>4.8530159999999996E-2</v>
      </c>
      <c r="E25" s="75" t="s">
        <v>71</v>
      </c>
      <c r="F25" s="75" t="s">
        <v>71</v>
      </c>
      <c r="G25" s="75" t="s">
        <v>71</v>
      </c>
    </row>
    <row r="26" spans="1:7" ht="15.75" thickBot="1" x14ac:dyDescent="0.3">
      <c r="B26" s="68">
        <f t="shared" si="0"/>
        <v>2006</v>
      </c>
      <c r="C26" s="75">
        <v>23.09337</v>
      </c>
      <c r="D26" s="75">
        <v>4.789736E-2</v>
      </c>
      <c r="E26" s="75" t="s">
        <v>71</v>
      </c>
      <c r="F26" s="75" t="s">
        <v>71</v>
      </c>
      <c r="G26" s="75" t="s">
        <v>71</v>
      </c>
    </row>
    <row r="27" spans="1:7" ht="15.75" thickBot="1" x14ac:dyDescent="0.3">
      <c r="A27" s="30"/>
      <c r="B27" s="68">
        <f t="shared" si="0"/>
        <v>2005</v>
      </c>
      <c r="C27" s="75">
        <v>22.807980000000001</v>
      </c>
      <c r="D27" s="75">
        <v>4.7305439999999997E-2</v>
      </c>
      <c r="E27" s="75" t="s">
        <v>71</v>
      </c>
      <c r="F27" s="75" t="s">
        <v>71</v>
      </c>
      <c r="G27" s="75" t="s">
        <v>71</v>
      </c>
    </row>
    <row r="28" spans="1:7" ht="15.75" thickBot="1" x14ac:dyDescent="0.3">
      <c r="A28" s="24"/>
      <c r="B28" s="33"/>
      <c r="C28" s="53"/>
      <c r="D28" s="53"/>
      <c r="E28" s="56"/>
      <c r="F28" s="56"/>
      <c r="G28" s="35"/>
    </row>
    <row r="29" spans="1:7" ht="15.75" thickBot="1" x14ac:dyDescent="0.3">
      <c r="B29" s="54" t="s">
        <v>17</v>
      </c>
      <c r="C29" s="55"/>
      <c r="D29" s="6" t="s">
        <v>9</v>
      </c>
      <c r="E29" s="53"/>
      <c r="F29" s="53"/>
      <c r="G29" s="36"/>
    </row>
    <row r="30" spans="1:7" ht="15.75" customHeight="1" thickBot="1" x14ac:dyDescent="0.3">
      <c r="A30" s="24"/>
      <c r="B30" s="33"/>
      <c r="C30" s="53"/>
      <c r="D30" s="53"/>
      <c r="E30" s="52"/>
      <c r="F30" s="52"/>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57"/>
      <c r="F33" s="59"/>
      <c r="G33" s="59"/>
      <c r="J33" s="60"/>
    </row>
    <row r="34" spans="1:10" ht="15.75" thickBot="1" x14ac:dyDescent="0.3">
      <c r="A34" s="30"/>
      <c r="B34" s="32">
        <v>2010</v>
      </c>
      <c r="C34" s="58"/>
      <c r="D34" s="59"/>
      <c r="E34" s="57"/>
      <c r="F34" s="59"/>
      <c r="G34" s="59"/>
    </row>
    <row r="35" spans="1:10" ht="15.75" thickBot="1" x14ac:dyDescent="0.3">
      <c r="A35" s="30"/>
      <c r="B35" s="32">
        <v>2005</v>
      </c>
      <c r="C35" s="59"/>
      <c r="D35" s="59"/>
      <c r="E35" s="57"/>
      <c r="F35" s="59"/>
      <c r="G35" s="59"/>
    </row>
    <row r="36" spans="1:10" ht="15.75" thickBot="1" x14ac:dyDescent="0.3">
      <c r="A36" s="24"/>
      <c r="B36" s="33"/>
      <c r="C36" s="53"/>
      <c r="D36" s="12"/>
      <c r="E36" s="3"/>
      <c r="F36" s="22"/>
      <c r="G36" s="35"/>
    </row>
    <row r="37" spans="1:10" ht="15.75" thickBot="1" x14ac:dyDescent="0.3">
      <c r="B37" s="54" t="s">
        <v>16</v>
      </c>
      <c r="C37" s="55"/>
      <c r="D37" s="6" t="s">
        <v>8</v>
      </c>
      <c r="E37" s="17"/>
      <c r="F37" s="4"/>
      <c r="G37" s="36"/>
    </row>
    <row r="38" spans="1:10" ht="15.75" customHeight="1" thickBot="1" x14ac:dyDescent="0.3">
      <c r="A38" s="24"/>
      <c r="B38" s="33"/>
      <c r="C38" s="53"/>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NMVOC</v>
      </c>
      <c r="D40" s="76" t="str">
        <f t="shared" ref="D40:G40" si="1">D15</f>
        <v>Hg</v>
      </c>
      <c r="E40" s="76">
        <f t="shared" si="1"/>
        <v>0</v>
      </c>
      <c r="F40" s="76">
        <f t="shared" si="1"/>
        <v>0</v>
      </c>
      <c r="G40" s="76">
        <f t="shared" si="1"/>
        <v>0</v>
      </c>
    </row>
    <row r="41" spans="1:10" ht="15.75" thickBot="1" x14ac:dyDescent="0.3">
      <c r="A41" s="30"/>
      <c r="B41" s="32">
        <v>2016</v>
      </c>
      <c r="C41" s="75" t="s">
        <v>71</v>
      </c>
      <c r="D41" s="75">
        <v>5.4351359999999994E-2</v>
      </c>
      <c r="E41" s="75" t="s">
        <v>71</v>
      </c>
      <c r="F41" s="75" t="s">
        <v>71</v>
      </c>
      <c r="G41" s="75" t="s">
        <v>71</v>
      </c>
    </row>
    <row r="42" spans="1:10" ht="15.75" thickBot="1" x14ac:dyDescent="0.3">
      <c r="A42" s="30"/>
      <c r="B42" s="32">
        <f>B41-1</f>
        <v>2015</v>
      </c>
      <c r="C42" s="75" t="s">
        <v>71</v>
      </c>
      <c r="D42" s="75" t="s">
        <v>71</v>
      </c>
      <c r="E42" s="75" t="s">
        <v>71</v>
      </c>
      <c r="F42" s="75" t="s">
        <v>71</v>
      </c>
      <c r="G42" s="75" t="s">
        <v>71</v>
      </c>
    </row>
    <row r="43" spans="1:10" ht="15.75" thickBot="1" x14ac:dyDescent="0.3">
      <c r="A43" s="30"/>
      <c r="B43" s="32">
        <f t="shared" ref="B43:B52" si="2">B42-1</f>
        <v>2014</v>
      </c>
      <c r="C43" s="75">
        <v>11.37252</v>
      </c>
      <c r="D43" s="75" t="s">
        <v>71</v>
      </c>
      <c r="E43" s="75" t="s">
        <v>71</v>
      </c>
      <c r="F43" s="75" t="s">
        <v>71</v>
      </c>
      <c r="G43" s="75" t="s">
        <v>71</v>
      </c>
    </row>
    <row r="44" spans="1:10" ht="15.75" thickBot="1" x14ac:dyDescent="0.3">
      <c r="A44" s="30"/>
      <c r="B44" s="32">
        <f t="shared" si="2"/>
        <v>2013</v>
      </c>
      <c r="C44" s="75">
        <v>11.2278</v>
      </c>
      <c r="D44" s="75" t="s">
        <v>71</v>
      </c>
      <c r="E44" s="75" t="s">
        <v>71</v>
      </c>
      <c r="F44" s="75" t="s">
        <v>71</v>
      </c>
      <c r="G44" s="75" t="s">
        <v>71</v>
      </c>
    </row>
    <row r="45" spans="1:10" ht="15.75" thickBot="1" x14ac:dyDescent="0.3">
      <c r="A45" s="30"/>
      <c r="B45" s="32">
        <f t="shared" si="2"/>
        <v>2012</v>
      </c>
      <c r="C45" s="75">
        <v>11.08212</v>
      </c>
      <c r="D45" s="75" t="s">
        <v>71</v>
      </c>
      <c r="E45" s="75" t="s">
        <v>71</v>
      </c>
      <c r="F45" s="75" t="s">
        <v>71</v>
      </c>
      <c r="G45" s="75" t="s">
        <v>71</v>
      </c>
    </row>
    <row r="46" spans="1:10" ht="15.75" thickBot="1" x14ac:dyDescent="0.3">
      <c r="A46" s="30"/>
      <c r="B46" s="32">
        <f t="shared" si="2"/>
        <v>2011</v>
      </c>
      <c r="C46" s="75">
        <v>10.93332</v>
      </c>
      <c r="D46" s="75" t="s">
        <v>71</v>
      </c>
      <c r="E46" s="75" t="s">
        <v>71</v>
      </c>
      <c r="F46" s="75" t="s">
        <v>71</v>
      </c>
      <c r="G46" s="75" t="s">
        <v>71</v>
      </c>
    </row>
    <row r="47" spans="1:10" ht="15.75" thickBot="1" x14ac:dyDescent="0.3">
      <c r="A47" s="30"/>
      <c r="B47" s="32">
        <f t="shared" si="2"/>
        <v>2010</v>
      </c>
      <c r="C47" s="75">
        <v>10.79712</v>
      </c>
      <c r="D47" s="75" t="s">
        <v>71</v>
      </c>
      <c r="E47" s="75" t="s">
        <v>71</v>
      </c>
      <c r="F47" s="75" t="s">
        <v>71</v>
      </c>
      <c r="G47" s="75" t="s">
        <v>71</v>
      </c>
    </row>
    <row r="48" spans="1:10" ht="15.75" thickBot="1" x14ac:dyDescent="0.3">
      <c r="A48" s="30"/>
      <c r="B48" s="32">
        <f t="shared" si="2"/>
        <v>2009</v>
      </c>
      <c r="C48" s="75">
        <v>10.70688</v>
      </c>
      <c r="D48" s="75" t="s">
        <v>71</v>
      </c>
      <c r="E48" s="75" t="s">
        <v>71</v>
      </c>
      <c r="F48" s="75" t="s">
        <v>71</v>
      </c>
      <c r="G48" s="75" t="s">
        <v>71</v>
      </c>
    </row>
    <row r="49" spans="1:7" ht="15.75" thickBot="1" x14ac:dyDescent="0.3">
      <c r="A49" s="30"/>
      <c r="B49" s="32">
        <f t="shared" si="2"/>
        <v>2008</v>
      </c>
      <c r="C49" s="75">
        <v>10.535879999999999</v>
      </c>
      <c r="D49" s="75" t="s">
        <v>71</v>
      </c>
      <c r="E49" s="75" t="s">
        <v>71</v>
      </c>
      <c r="F49" s="75" t="s">
        <v>71</v>
      </c>
      <c r="G49" s="75" t="s">
        <v>71</v>
      </c>
    </row>
    <row r="50" spans="1:7" ht="15.75" thickBot="1" x14ac:dyDescent="0.3">
      <c r="A50" s="30"/>
      <c r="B50" s="32">
        <f t="shared" si="2"/>
        <v>2007</v>
      </c>
      <c r="C50" s="75">
        <v>10.399319999999999</v>
      </c>
      <c r="D50" s="75" t="s">
        <v>71</v>
      </c>
      <c r="E50" s="75" t="s">
        <v>71</v>
      </c>
      <c r="F50" s="75" t="s">
        <v>71</v>
      </c>
      <c r="G50" s="75" t="s">
        <v>71</v>
      </c>
    </row>
    <row r="51" spans="1:7" ht="15.75" thickBot="1" x14ac:dyDescent="0.3">
      <c r="A51" s="30"/>
      <c r="B51" s="32">
        <f t="shared" si="2"/>
        <v>2006</v>
      </c>
      <c r="C51" s="75">
        <v>10.263719999999999</v>
      </c>
      <c r="D51" s="75" t="s">
        <v>71</v>
      </c>
      <c r="E51" s="75" t="s">
        <v>71</v>
      </c>
      <c r="F51" s="75" t="s">
        <v>71</v>
      </c>
      <c r="G51" s="75" t="s">
        <v>71</v>
      </c>
    </row>
    <row r="52" spans="1:7" ht="15.75" thickBot="1" x14ac:dyDescent="0.3">
      <c r="A52" s="30"/>
      <c r="B52" s="32">
        <f t="shared" si="2"/>
        <v>2005</v>
      </c>
      <c r="C52" s="75">
        <v>10.13688</v>
      </c>
      <c r="D52" s="75" t="s">
        <v>71</v>
      </c>
      <c r="E52" s="75" t="s">
        <v>71</v>
      </c>
      <c r="F52" s="75" t="s">
        <v>71</v>
      </c>
      <c r="G52" s="75" t="s">
        <v>71</v>
      </c>
    </row>
    <row r="53" spans="1:7" ht="15.75" thickBot="1" x14ac:dyDescent="0.3">
      <c r="A53" s="24"/>
      <c r="B53" s="33"/>
      <c r="C53" s="53"/>
      <c r="D53" s="12"/>
      <c r="E53" s="56"/>
      <c r="F53" s="56"/>
      <c r="G53" s="35"/>
    </row>
    <row r="54" spans="1:7" ht="15.75" thickBot="1" x14ac:dyDescent="0.3">
      <c r="B54" s="54" t="s">
        <v>18</v>
      </c>
      <c r="C54" s="55"/>
      <c r="D54" s="13" t="s">
        <v>36</v>
      </c>
      <c r="E54" s="53"/>
      <c r="F54" s="53"/>
      <c r="G54" s="36"/>
    </row>
    <row r="55" spans="1:7" ht="15.75" thickBot="1" x14ac:dyDescent="0.3">
      <c r="A55" s="24"/>
      <c r="B55" s="38"/>
      <c r="C55" s="52"/>
      <c r="D55" s="12"/>
      <c r="E55" s="52"/>
      <c r="F55" s="52"/>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39:G39"/>
    <mergeCell ref="C10:G10"/>
    <mergeCell ref="C11:G11"/>
    <mergeCell ref="C12:G12"/>
    <mergeCell ref="C14:G14"/>
    <mergeCell ref="C31:G31"/>
  </mergeCells>
  <pageMargins left="0.7" right="0.7" top="0.78740157499999996" bottom="0.78740157499999996"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11" workbookViewId="0">
      <selection activeCell="C23" sqref="C23"/>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61</v>
      </c>
      <c r="D5" s="28"/>
      <c r="E5" s="28"/>
      <c r="F5" s="28"/>
      <c r="G5" s="29"/>
    </row>
    <row r="6" spans="1:9" x14ac:dyDescent="0.25">
      <c r="B6" s="49" t="s">
        <v>1</v>
      </c>
      <c r="C6" s="44" t="str">
        <f>C15&amp;IF(LEN(D15)=0,"",", "&amp;D15&amp;IF(LEN(E15)=0,"",", "&amp;E15&amp;IF(LEN(F15)=0,"",", "&amp;IF(LEN(F15)=0,"",F15&amp;IF(LEN(G15)=0,"",", "&amp;G15)))))</f>
        <v xml:space="preserve">BC </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45</v>
      </c>
      <c r="D10" s="88"/>
      <c r="E10" s="88"/>
      <c r="F10" s="88"/>
      <c r="G10" s="89"/>
    </row>
    <row r="11" spans="1:9" ht="35.25" customHeight="1" x14ac:dyDescent="0.25">
      <c r="B11" s="49" t="s">
        <v>4</v>
      </c>
      <c r="C11" s="87" t="s">
        <v>68</v>
      </c>
      <c r="D11" s="88"/>
      <c r="E11" s="88"/>
      <c r="F11" s="88"/>
      <c r="G11" s="89"/>
    </row>
    <row r="12" spans="1:9" ht="44.25" customHeight="1" thickBot="1" x14ac:dyDescent="0.3">
      <c r="B12" s="50" t="s">
        <v>5</v>
      </c>
      <c r="C12" s="93" t="s">
        <v>62</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43</v>
      </c>
      <c r="D15" s="16"/>
      <c r="E15" s="15"/>
      <c r="F15" s="15"/>
      <c r="G15" s="16"/>
    </row>
    <row r="16" spans="1:9" ht="15.75" thickBot="1" x14ac:dyDescent="0.3">
      <c r="B16" s="68">
        <v>2016</v>
      </c>
      <c r="C16" s="75">
        <v>1.6213080000000001E-2</v>
      </c>
      <c r="D16" s="75" t="s">
        <v>71</v>
      </c>
      <c r="E16" s="75" t="s">
        <v>71</v>
      </c>
      <c r="F16" s="75" t="s">
        <v>71</v>
      </c>
      <c r="G16" s="75" t="s">
        <v>71</v>
      </c>
    </row>
    <row r="17" spans="1:7" ht="15.75" thickBot="1" x14ac:dyDescent="0.3">
      <c r="B17" s="68">
        <f>B16-1</f>
        <v>2015</v>
      </c>
      <c r="C17" s="75">
        <v>2.2291560000000002E-2</v>
      </c>
      <c r="D17" s="75" t="s">
        <v>71</v>
      </c>
      <c r="E17" s="75" t="s">
        <v>71</v>
      </c>
      <c r="F17" s="75" t="s">
        <v>71</v>
      </c>
      <c r="G17" s="75" t="s">
        <v>71</v>
      </c>
    </row>
    <row r="18" spans="1:7" ht="15.75" thickBot="1" x14ac:dyDescent="0.3">
      <c r="B18" s="68">
        <f t="shared" ref="B18:B27" si="0">B17-1</f>
        <v>2014</v>
      </c>
      <c r="C18" s="75">
        <v>1.4931720000000002E-2</v>
      </c>
      <c r="D18" s="75" t="s">
        <v>71</v>
      </c>
      <c r="E18" s="75" t="s">
        <v>71</v>
      </c>
      <c r="F18" s="75" t="s">
        <v>71</v>
      </c>
      <c r="G18" s="75" t="s">
        <v>71</v>
      </c>
    </row>
    <row r="19" spans="1:7" ht="15.75" thickBot="1" x14ac:dyDescent="0.3">
      <c r="B19" s="68">
        <f t="shared" si="0"/>
        <v>2013</v>
      </c>
      <c r="C19" s="75" t="s">
        <v>70</v>
      </c>
      <c r="D19" s="75" t="s">
        <v>71</v>
      </c>
      <c r="E19" s="75" t="s">
        <v>71</v>
      </c>
      <c r="F19" s="75" t="s">
        <v>71</v>
      </c>
      <c r="G19" s="75" t="s">
        <v>71</v>
      </c>
    </row>
    <row r="20" spans="1:7" ht="15.75" thickBot="1" x14ac:dyDescent="0.3">
      <c r="B20" s="68">
        <f t="shared" si="0"/>
        <v>2012</v>
      </c>
      <c r="C20" s="75" t="s">
        <v>70</v>
      </c>
      <c r="D20" s="75" t="s">
        <v>71</v>
      </c>
      <c r="E20" s="75" t="s">
        <v>71</v>
      </c>
      <c r="F20" s="75" t="s">
        <v>71</v>
      </c>
      <c r="G20" s="75" t="s">
        <v>71</v>
      </c>
    </row>
    <row r="21" spans="1:7" ht="15.75" thickBot="1" x14ac:dyDescent="0.3">
      <c r="B21" s="68">
        <f t="shared" si="0"/>
        <v>2011</v>
      </c>
      <c r="C21" s="75" t="s">
        <v>70</v>
      </c>
      <c r="D21" s="75" t="s">
        <v>71</v>
      </c>
      <c r="E21" s="75" t="s">
        <v>71</v>
      </c>
      <c r="F21" s="75" t="s">
        <v>71</v>
      </c>
      <c r="G21" s="75" t="s">
        <v>71</v>
      </c>
    </row>
    <row r="22" spans="1:7" ht="15.75" thickBot="1" x14ac:dyDescent="0.3">
      <c r="B22" s="68">
        <f t="shared" si="0"/>
        <v>2010</v>
      </c>
      <c r="C22" s="75" t="s">
        <v>70</v>
      </c>
      <c r="D22" s="75" t="s">
        <v>71</v>
      </c>
      <c r="E22" s="75" t="s">
        <v>71</v>
      </c>
      <c r="F22" s="75" t="s">
        <v>71</v>
      </c>
      <c r="G22" s="75" t="s">
        <v>71</v>
      </c>
    </row>
    <row r="23" spans="1:7" ht="15.75" thickBot="1" x14ac:dyDescent="0.3">
      <c r="B23" s="68">
        <f t="shared" si="0"/>
        <v>2009</v>
      </c>
      <c r="C23" s="75" t="s">
        <v>70</v>
      </c>
      <c r="D23" s="75" t="s">
        <v>71</v>
      </c>
      <c r="E23" s="75" t="s">
        <v>71</v>
      </c>
      <c r="F23" s="75" t="s">
        <v>71</v>
      </c>
      <c r="G23" s="75" t="s">
        <v>71</v>
      </c>
    </row>
    <row r="24" spans="1:7" ht="15.75" thickBot="1" x14ac:dyDescent="0.3">
      <c r="B24" s="68">
        <f t="shared" si="0"/>
        <v>2008</v>
      </c>
      <c r="C24" s="75" t="s">
        <v>70</v>
      </c>
      <c r="D24" s="75" t="s">
        <v>71</v>
      </c>
      <c r="E24" s="75" t="s">
        <v>71</v>
      </c>
      <c r="F24" s="75" t="s">
        <v>71</v>
      </c>
      <c r="G24" s="75" t="s">
        <v>71</v>
      </c>
    </row>
    <row r="25" spans="1:7" ht="15.75" thickBot="1" x14ac:dyDescent="0.3">
      <c r="B25" s="68">
        <f t="shared" si="0"/>
        <v>2007</v>
      </c>
      <c r="C25" s="75" t="s">
        <v>70</v>
      </c>
      <c r="D25" s="75" t="s">
        <v>71</v>
      </c>
      <c r="E25" s="75" t="s">
        <v>71</v>
      </c>
      <c r="F25" s="75" t="s">
        <v>71</v>
      </c>
      <c r="G25" s="75" t="s">
        <v>71</v>
      </c>
    </row>
    <row r="26" spans="1:7" ht="15.75" thickBot="1" x14ac:dyDescent="0.3">
      <c r="B26" s="68">
        <f t="shared" si="0"/>
        <v>2006</v>
      </c>
      <c r="C26" s="75" t="s">
        <v>70</v>
      </c>
      <c r="D26" s="75" t="s">
        <v>71</v>
      </c>
      <c r="E26" s="75" t="s">
        <v>71</v>
      </c>
      <c r="F26" s="75" t="s">
        <v>71</v>
      </c>
      <c r="G26" s="75" t="s">
        <v>71</v>
      </c>
    </row>
    <row r="27" spans="1:7" ht="15.75" thickBot="1" x14ac:dyDescent="0.3">
      <c r="A27" s="30"/>
      <c r="B27" s="68">
        <f t="shared" si="0"/>
        <v>2005</v>
      </c>
      <c r="C27" s="75" t="s">
        <v>70</v>
      </c>
      <c r="D27" s="75" t="s">
        <v>71</v>
      </c>
      <c r="E27" s="75" t="s">
        <v>71</v>
      </c>
      <c r="F27" s="75" t="s">
        <v>71</v>
      </c>
      <c r="G27" s="75" t="s">
        <v>71</v>
      </c>
    </row>
    <row r="28" spans="1:7" ht="15.75" thickBot="1" x14ac:dyDescent="0.3">
      <c r="A28" s="24"/>
      <c r="B28" s="33"/>
      <c r="C28" s="53"/>
      <c r="D28" s="53"/>
      <c r="E28" s="56"/>
      <c r="F28" s="56"/>
      <c r="G28" s="35"/>
    </row>
    <row r="29" spans="1:7" ht="15.75" thickBot="1" x14ac:dyDescent="0.3">
      <c r="B29" s="54" t="s">
        <v>17</v>
      </c>
      <c r="C29" s="55"/>
      <c r="D29" s="6" t="s">
        <v>9</v>
      </c>
      <c r="E29" s="53"/>
      <c r="F29" s="53"/>
      <c r="G29" s="36"/>
    </row>
    <row r="30" spans="1:7" ht="15.75" customHeight="1" thickBot="1" x14ac:dyDescent="0.3">
      <c r="A30" s="24"/>
      <c r="B30" s="33"/>
      <c r="C30" s="53"/>
      <c r="D30" s="53"/>
      <c r="E30" s="52"/>
      <c r="F30" s="52"/>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57"/>
      <c r="F33" s="59"/>
      <c r="G33" s="59"/>
      <c r="J33" s="60"/>
    </row>
    <row r="34" spans="1:10" ht="15.75" thickBot="1" x14ac:dyDescent="0.3">
      <c r="A34" s="30"/>
      <c r="B34" s="32">
        <v>2010</v>
      </c>
      <c r="C34" s="58"/>
      <c r="D34" s="59"/>
      <c r="E34" s="57"/>
      <c r="F34" s="59"/>
      <c r="G34" s="59"/>
    </row>
    <row r="35" spans="1:10" ht="15.75" thickBot="1" x14ac:dyDescent="0.3">
      <c r="A35" s="30"/>
      <c r="B35" s="32">
        <v>2005</v>
      </c>
      <c r="C35" s="59"/>
      <c r="D35" s="59"/>
      <c r="E35" s="57"/>
      <c r="F35" s="59"/>
      <c r="G35" s="59"/>
    </row>
    <row r="36" spans="1:10" ht="15.75" thickBot="1" x14ac:dyDescent="0.3">
      <c r="A36" s="24"/>
      <c r="B36" s="33"/>
      <c r="C36" s="53"/>
      <c r="D36" s="12"/>
      <c r="E36" s="3"/>
      <c r="F36" s="22"/>
      <c r="G36" s="35"/>
    </row>
    <row r="37" spans="1:10" ht="15.75" thickBot="1" x14ac:dyDescent="0.3">
      <c r="B37" s="54" t="s">
        <v>16</v>
      </c>
      <c r="C37" s="55"/>
      <c r="D37" s="6" t="s">
        <v>8</v>
      </c>
      <c r="E37" s="17"/>
      <c r="F37" s="4"/>
      <c r="G37" s="36"/>
    </row>
    <row r="38" spans="1:10" ht="15.75" customHeight="1" thickBot="1" x14ac:dyDescent="0.3">
      <c r="A38" s="24"/>
      <c r="B38" s="33"/>
      <c r="C38" s="53"/>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 xml:space="preserve">BC </v>
      </c>
      <c r="D40" s="76">
        <f t="shared" ref="D40:G40" si="1">D15</f>
        <v>0</v>
      </c>
      <c r="E40" s="76">
        <f t="shared" si="1"/>
        <v>0</v>
      </c>
      <c r="F40" s="76">
        <f t="shared" si="1"/>
        <v>0</v>
      </c>
      <c r="G40" s="76">
        <f t="shared" si="1"/>
        <v>0</v>
      </c>
    </row>
    <row r="41" spans="1:10" ht="15.75" thickBot="1" x14ac:dyDescent="0.3">
      <c r="A41" s="30"/>
      <c r="B41" s="32">
        <v>2016</v>
      </c>
      <c r="C41" s="75" t="s">
        <v>71</v>
      </c>
      <c r="D41" s="75" t="s">
        <v>71</v>
      </c>
      <c r="E41" s="75" t="s">
        <v>71</v>
      </c>
      <c r="F41" s="75" t="s">
        <v>71</v>
      </c>
      <c r="G41" s="75" t="s">
        <v>71</v>
      </c>
    </row>
    <row r="42" spans="1:10" ht="15.75" thickBot="1" x14ac:dyDescent="0.3">
      <c r="A42" s="30"/>
      <c r="B42" s="32">
        <f>B41-1</f>
        <v>2015</v>
      </c>
      <c r="C42" s="75" t="s">
        <v>71</v>
      </c>
      <c r="D42" s="75" t="s">
        <v>71</v>
      </c>
      <c r="E42" s="75" t="s">
        <v>71</v>
      </c>
      <c r="F42" s="75" t="s">
        <v>71</v>
      </c>
      <c r="G42" s="75" t="s">
        <v>71</v>
      </c>
    </row>
    <row r="43" spans="1:10" ht="15.75" thickBot="1" x14ac:dyDescent="0.3">
      <c r="A43" s="30"/>
      <c r="B43" s="32">
        <f t="shared" ref="B43:B52" si="2">B42-1</f>
        <v>2014</v>
      </c>
      <c r="C43" s="75" t="s">
        <v>71</v>
      </c>
      <c r="D43" s="75" t="s">
        <v>71</v>
      </c>
      <c r="E43" s="75" t="s">
        <v>71</v>
      </c>
      <c r="F43" s="75" t="s">
        <v>71</v>
      </c>
      <c r="G43" s="75" t="s">
        <v>71</v>
      </c>
    </row>
    <row r="44" spans="1:10" ht="15.75" thickBot="1" x14ac:dyDescent="0.3">
      <c r="A44" s="30"/>
      <c r="B44" s="32">
        <f t="shared" si="2"/>
        <v>2013</v>
      </c>
      <c r="C44" s="75">
        <v>1.314192E-2</v>
      </c>
      <c r="D44" s="75" t="s">
        <v>71</v>
      </c>
      <c r="E44" s="75" t="s">
        <v>71</v>
      </c>
      <c r="F44" s="75" t="s">
        <v>71</v>
      </c>
      <c r="G44" s="75" t="s">
        <v>71</v>
      </c>
    </row>
    <row r="45" spans="1:10" ht="15.75" thickBot="1" x14ac:dyDescent="0.3">
      <c r="A45" s="30"/>
      <c r="B45" s="32">
        <f t="shared" si="2"/>
        <v>2012</v>
      </c>
      <c r="C45" s="75">
        <v>1.3173839999999999E-2</v>
      </c>
      <c r="D45" s="75" t="s">
        <v>71</v>
      </c>
      <c r="E45" s="75" t="s">
        <v>71</v>
      </c>
      <c r="F45" s="75" t="s">
        <v>71</v>
      </c>
      <c r="G45" s="75" t="s">
        <v>71</v>
      </c>
    </row>
    <row r="46" spans="1:10" ht="15.75" thickBot="1" x14ac:dyDescent="0.3">
      <c r="A46" s="30"/>
      <c r="B46" s="32">
        <f t="shared" si="2"/>
        <v>2011</v>
      </c>
      <c r="C46" s="75">
        <v>1.3613880000000002E-2</v>
      </c>
      <c r="D46" s="75" t="s">
        <v>71</v>
      </c>
      <c r="E46" s="75" t="s">
        <v>71</v>
      </c>
      <c r="F46" s="75" t="s">
        <v>71</v>
      </c>
      <c r="G46" s="75" t="s">
        <v>71</v>
      </c>
    </row>
    <row r="47" spans="1:10" ht="15.75" thickBot="1" x14ac:dyDescent="0.3">
      <c r="A47" s="30"/>
      <c r="B47" s="32">
        <f t="shared" si="2"/>
        <v>2010</v>
      </c>
      <c r="C47" s="75">
        <v>2.5786800000000002E-2</v>
      </c>
      <c r="D47" s="75" t="s">
        <v>71</v>
      </c>
      <c r="E47" s="75" t="s">
        <v>71</v>
      </c>
      <c r="F47" s="75" t="s">
        <v>71</v>
      </c>
      <c r="G47" s="75" t="s">
        <v>71</v>
      </c>
    </row>
    <row r="48" spans="1:10" ht="15.75" thickBot="1" x14ac:dyDescent="0.3">
      <c r="A48" s="30"/>
      <c r="B48" s="32">
        <f t="shared" si="2"/>
        <v>2009</v>
      </c>
      <c r="C48" s="75">
        <v>3.7209600000000002E-2</v>
      </c>
      <c r="D48" s="75" t="s">
        <v>71</v>
      </c>
      <c r="E48" s="75" t="s">
        <v>71</v>
      </c>
      <c r="F48" s="75" t="s">
        <v>71</v>
      </c>
      <c r="G48" s="75" t="s">
        <v>71</v>
      </c>
    </row>
    <row r="49" spans="1:7" ht="15.75" thickBot="1" x14ac:dyDescent="0.3">
      <c r="A49" s="30"/>
      <c r="B49" s="32">
        <f t="shared" si="2"/>
        <v>2008</v>
      </c>
      <c r="C49" s="75">
        <v>1.9813200000000003E-2</v>
      </c>
      <c r="D49" s="75" t="s">
        <v>71</v>
      </c>
      <c r="E49" s="75" t="s">
        <v>71</v>
      </c>
      <c r="F49" s="75" t="s">
        <v>71</v>
      </c>
      <c r="G49" s="75" t="s">
        <v>71</v>
      </c>
    </row>
    <row r="50" spans="1:7" ht="15.75" thickBot="1" x14ac:dyDescent="0.3">
      <c r="A50" s="30"/>
      <c r="B50" s="32">
        <f t="shared" si="2"/>
        <v>2007</v>
      </c>
      <c r="C50" s="75">
        <v>1.5820920000000002E-2</v>
      </c>
      <c r="D50" s="75" t="s">
        <v>71</v>
      </c>
      <c r="E50" s="75" t="s">
        <v>71</v>
      </c>
      <c r="F50" s="75" t="s">
        <v>71</v>
      </c>
      <c r="G50" s="75" t="s">
        <v>71</v>
      </c>
    </row>
    <row r="51" spans="1:7" ht="15.75" thickBot="1" x14ac:dyDescent="0.3">
      <c r="A51" s="30"/>
      <c r="B51" s="32">
        <f t="shared" si="2"/>
        <v>2006</v>
      </c>
      <c r="C51" s="75">
        <v>8.2376400000000009E-3</v>
      </c>
      <c r="D51" s="75" t="s">
        <v>71</v>
      </c>
      <c r="E51" s="75" t="s">
        <v>71</v>
      </c>
      <c r="F51" s="75" t="s">
        <v>71</v>
      </c>
      <c r="G51" s="75" t="s">
        <v>71</v>
      </c>
    </row>
    <row r="52" spans="1:7" ht="15.75" thickBot="1" x14ac:dyDescent="0.3">
      <c r="A52" s="30"/>
      <c r="B52" s="32">
        <f t="shared" si="2"/>
        <v>2005</v>
      </c>
      <c r="C52" s="75">
        <v>7.6060800000000003E-3</v>
      </c>
      <c r="D52" s="75" t="s">
        <v>71</v>
      </c>
      <c r="E52" s="75" t="s">
        <v>71</v>
      </c>
      <c r="F52" s="75" t="s">
        <v>71</v>
      </c>
      <c r="G52" s="75" t="s">
        <v>71</v>
      </c>
    </row>
    <row r="53" spans="1:7" ht="15.75" thickBot="1" x14ac:dyDescent="0.3">
      <c r="A53" s="24"/>
      <c r="B53" s="33"/>
      <c r="C53" s="53"/>
      <c r="D53" s="12"/>
      <c r="E53" s="56"/>
      <c r="F53" s="56"/>
      <c r="G53" s="35"/>
    </row>
    <row r="54" spans="1:7" ht="15.75" thickBot="1" x14ac:dyDescent="0.3">
      <c r="B54" s="54" t="s">
        <v>18</v>
      </c>
      <c r="C54" s="55"/>
      <c r="D54" s="13" t="s">
        <v>36</v>
      </c>
      <c r="E54" s="53"/>
      <c r="F54" s="53"/>
      <c r="G54" s="36"/>
    </row>
    <row r="55" spans="1:7" ht="15.75" thickBot="1" x14ac:dyDescent="0.3">
      <c r="A55" s="24"/>
      <c r="B55" s="38"/>
      <c r="C55" s="52"/>
      <c r="D55" s="12"/>
      <c r="E55" s="52"/>
      <c r="F55" s="52"/>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39:G39"/>
    <mergeCell ref="C10:G10"/>
    <mergeCell ref="C11:G11"/>
    <mergeCell ref="C12:G12"/>
    <mergeCell ref="C14:G14"/>
    <mergeCell ref="C31:G31"/>
  </mergeCells>
  <pageMargins left="0.7" right="0.7" top="0.78740157499999996" bottom="0.78740157499999996"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59"/>
  <sheetViews>
    <sheetView topLeftCell="A12" workbookViewId="0">
      <selection activeCell="C22" sqref="C22"/>
    </sheetView>
  </sheetViews>
  <sheetFormatPr defaultColWidth="11.5703125" defaultRowHeight="15" x14ac:dyDescent="0.25"/>
  <cols>
    <col min="1" max="1" width="12.7109375" style="23" customWidth="1"/>
    <col min="2" max="2" width="29.140625" customWidth="1"/>
    <col min="3" max="3" width="15.7109375" style="2" customWidth="1"/>
    <col min="4" max="7" width="15.7109375" customWidth="1"/>
  </cols>
  <sheetData>
    <row r="1" spans="1:9" ht="21" x14ac:dyDescent="0.25">
      <c r="A1" s="40" t="s">
        <v>24</v>
      </c>
      <c r="B1" s="1" t="s">
        <v>25</v>
      </c>
      <c r="C1" s="41"/>
      <c r="D1" s="42"/>
      <c r="E1" s="42"/>
      <c r="F1" s="42"/>
      <c r="G1" s="42"/>
      <c r="H1" s="42"/>
      <c r="I1" s="42"/>
    </row>
    <row r="2" spans="1:9" x14ac:dyDescent="0.25">
      <c r="C2" s="10"/>
    </row>
    <row r="3" spans="1:9" ht="15.75" thickBot="1" x14ac:dyDescent="0.3">
      <c r="C3" s="10"/>
    </row>
    <row r="4" spans="1:9" ht="24.75" customHeight="1" x14ac:dyDescent="0.25">
      <c r="B4" s="48" t="s">
        <v>14</v>
      </c>
      <c r="C4" s="43" t="s">
        <v>40</v>
      </c>
      <c r="D4" s="26"/>
      <c r="E4" s="26"/>
      <c r="F4" s="26"/>
      <c r="G4" s="27"/>
    </row>
    <row r="5" spans="1:9" x14ac:dyDescent="0.25">
      <c r="B5" s="49" t="s">
        <v>15</v>
      </c>
      <c r="C5" s="44" t="s">
        <v>63</v>
      </c>
      <c r="D5" s="28"/>
      <c r="E5" s="28"/>
      <c r="F5" s="28"/>
      <c r="G5" s="29"/>
    </row>
    <row r="6" spans="1:9" x14ac:dyDescent="0.25">
      <c r="B6" s="49" t="s">
        <v>1</v>
      </c>
      <c r="C6" s="44" t="str">
        <f>C15&amp;IF(LEN(D15)=0,"",", "&amp;D15&amp;IF(LEN(E15)=0,"",", "&amp;E15&amp;IF(LEN(F15)=0,"",", "&amp;IF(LEN(F15)=0,"",F15&amp;IF(LEN(G15)=0,"",", "&amp;G15)))))</f>
        <v xml:space="preserve">BC </v>
      </c>
      <c r="D6" s="28"/>
      <c r="E6" s="28"/>
      <c r="F6" s="28"/>
      <c r="G6" s="29"/>
    </row>
    <row r="7" spans="1:9" x14ac:dyDescent="0.25">
      <c r="B7" s="49" t="s">
        <v>22</v>
      </c>
      <c r="C7" s="45" t="s">
        <v>42</v>
      </c>
      <c r="D7" s="28"/>
      <c r="E7" s="28"/>
      <c r="F7" s="28"/>
      <c r="G7" s="29"/>
    </row>
    <row r="8" spans="1:9" ht="24.75" customHeight="1" x14ac:dyDescent="0.25">
      <c r="B8" s="49" t="s">
        <v>23</v>
      </c>
      <c r="C8" s="46">
        <v>43272</v>
      </c>
      <c r="D8" s="39"/>
      <c r="E8" s="10"/>
      <c r="F8" s="28"/>
      <c r="G8" s="29"/>
    </row>
    <row r="9" spans="1:9" ht="24.75" customHeight="1" x14ac:dyDescent="0.25">
      <c r="B9" s="49" t="s">
        <v>2</v>
      </c>
      <c r="C9" s="47"/>
      <c r="D9" s="28"/>
      <c r="E9" s="28"/>
      <c r="F9" s="28"/>
      <c r="G9" s="29"/>
    </row>
    <row r="10" spans="1:9" ht="83.25" customHeight="1" x14ac:dyDescent="0.25">
      <c r="B10" s="49" t="s">
        <v>3</v>
      </c>
      <c r="C10" s="87" t="s">
        <v>64</v>
      </c>
      <c r="D10" s="88"/>
      <c r="E10" s="88"/>
      <c r="F10" s="88"/>
      <c r="G10" s="89"/>
    </row>
    <row r="11" spans="1:9" ht="35.25" customHeight="1" x14ac:dyDescent="0.25">
      <c r="B11" s="49" t="s">
        <v>4</v>
      </c>
      <c r="C11" s="87" t="s">
        <v>66</v>
      </c>
      <c r="D11" s="88"/>
      <c r="E11" s="88"/>
      <c r="F11" s="88"/>
      <c r="G11" s="89"/>
    </row>
    <row r="12" spans="1:9" ht="44.25" customHeight="1" thickBot="1" x14ac:dyDescent="0.3">
      <c r="B12" s="50" t="s">
        <v>5</v>
      </c>
      <c r="C12" s="93" t="s">
        <v>65</v>
      </c>
      <c r="D12" s="94"/>
      <c r="E12" s="94"/>
      <c r="F12" s="94"/>
      <c r="G12" s="95"/>
    </row>
    <row r="13" spans="1:9" ht="15.75" customHeight="1" thickBot="1" x14ac:dyDescent="0.3">
      <c r="B13" s="10"/>
      <c r="C13" s="10"/>
    </row>
    <row r="14" spans="1:9" ht="15.75" customHeight="1" thickBot="1" x14ac:dyDescent="0.3">
      <c r="B14" s="31" t="s">
        <v>26</v>
      </c>
      <c r="C14" s="96" t="s">
        <v>20</v>
      </c>
      <c r="D14" s="96"/>
      <c r="E14" s="96"/>
      <c r="F14" s="96"/>
      <c r="G14" s="97"/>
    </row>
    <row r="15" spans="1:9" ht="15.75" thickBot="1" x14ac:dyDescent="0.3">
      <c r="B15" s="14" t="s">
        <v>6</v>
      </c>
      <c r="C15" s="15" t="s">
        <v>43</v>
      </c>
      <c r="D15" s="16"/>
      <c r="E15" s="15"/>
      <c r="F15" s="15"/>
      <c r="G15" s="16"/>
    </row>
    <row r="16" spans="1:9" ht="15.75" thickBot="1" x14ac:dyDescent="0.3">
      <c r="B16" s="68">
        <v>2016</v>
      </c>
      <c r="C16" s="75" t="s">
        <v>70</v>
      </c>
      <c r="D16" s="75" t="s">
        <v>71</v>
      </c>
      <c r="E16" s="75" t="s">
        <v>71</v>
      </c>
      <c r="F16" s="75" t="s">
        <v>71</v>
      </c>
      <c r="G16" s="75" t="s">
        <v>71</v>
      </c>
    </row>
    <row r="17" spans="1:7" ht="15.75" thickBot="1" x14ac:dyDescent="0.3">
      <c r="B17" s="68">
        <f>B16-1</f>
        <v>2015</v>
      </c>
      <c r="C17" s="75">
        <v>4.4990400000000007E-2</v>
      </c>
      <c r="D17" s="75" t="s">
        <v>71</v>
      </c>
      <c r="E17" s="75" t="s">
        <v>71</v>
      </c>
      <c r="F17" s="75" t="s">
        <v>71</v>
      </c>
      <c r="G17" s="75" t="s">
        <v>71</v>
      </c>
    </row>
    <row r="18" spans="1:7" ht="15.75" thickBot="1" x14ac:dyDescent="0.3">
      <c r="B18" s="68">
        <f t="shared" ref="B18:B27" si="0">B17-1</f>
        <v>2014</v>
      </c>
      <c r="C18" s="75">
        <v>4.6491379999999999E-2</v>
      </c>
      <c r="D18" s="75" t="s">
        <v>71</v>
      </c>
      <c r="E18" s="75" t="s">
        <v>71</v>
      </c>
      <c r="F18" s="75" t="s">
        <v>71</v>
      </c>
      <c r="G18" s="75" t="s">
        <v>71</v>
      </c>
    </row>
    <row r="19" spans="1:7" ht="15.75" thickBot="1" x14ac:dyDescent="0.3">
      <c r="B19" s="68">
        <f t="shared" si="0"/>
        <v>2013</v>
      </c>
      <c r="C19" s="75" t="s">
        <v>70</v>
      </c>
      <c r="D19" s="75" t="s">
        <v>71</v>
      </c>
      <c r="E19" s="75" t="s">
        <v>71</v>
      </c>
      <c r="F19" s="75" t="s">
        <v>71</v>
      </c>
      <c r="G19" s="75" t="s">
        <v>71</v>
      </c>
    </row>
    <row r="20" spans="1:7" ht="15.75" thickBot="1" x14ac:dyDescent="0.3">
      <c r="B20" s="68">
        <f t="shared" si="0"/>
        <v>2012</v>
      </c>
      <c r="C20" s="75" t="s">
        <v>70</v>
      </c>
      <c r="D20" s="75" t="s">
        <v>71</v>
      </c>
      <c r="E20" s="75" t="s">
        <v>71</v>
      </c>
      <c r="F20" s="75" t="s">
        <v>71</v>
      </c>
      <c r="G20" s="75" t="s">
        <v>71</v>
      </c>
    </row>
    <row r="21" spans="1:7" ht="15.75" thickBot="1" x14ac:dyDescent="0.3">
      <c r="B21" s="68">
        <f t="shared" si="0"/>
        <v>2011</v>
      </c>
      <c r="C21" s="75" t="s">
        <v>70</v>
      </c>
      <c r="D21" s="75" t="s">
        <v>71</v>
      </c>
      <c r="E21" s="75" t="s">
        <v>71</v>
      </c>
      <c r="F21" s="75" t="s">
        <v>71</v>
      </c>
      <c r="G21" s="75" t="s">
        <v>71</v>
      </c>
    </row>
    <row r="22" spans="1:7" ht="15.75" thickBot="1" x14ac:dyDescent="0.3">
      <c r="B22" s="68">
        <f t="shared" si="0"/>
        <v>2010</v>
      </c>
      <c r="C22" s="75" t="s">
        <v>70</v>
      </c>
      <c r="D22" s="75" t="s">
        <v>71</v>
      </c>
      <c r="E22" s="75" t="s">
        <v>71</v>
      </c>
      <c r="F22" s="75" t="s">
        <v>71</v>
      </c>
      <c r="G22" s="75" t="s">
        <v>71</v>
      </c>
    </row>
    <row r="23" spans="1:7" ht="15.75" thickBot="1" x14ac:dyDescent="0.3">
      <c r="B23" s="68">
        <f t="shared" si="0"/>
        <v>2009</v>
      </c>
      <c r="C23" s="75" t="s">
        <v>70</v>
      </c>
      <c r="D23" s="75" t="s">
        <v>71</v>
      </c>
      <c r="E23" s="75" t="s">
        <v>71</v>
      </c>
      <c r="F23" s="75" t="s">
        <v>71</v>
      </c>
      <c r="G23" s="75" t="s">
        <v>71</v>
      </c>
    </row>
    <row r="24" spans="1:7" ht="15.75" thickBot="1" x14ac:dyDescent="0.3">
      <c r="B24" s="68">
        <f t="shared" si="0"/>
        <v>2008</v>
      </c>
      <c r="C24" s="75" t="s">
        <v>70</v>
      </c>
      <c r="D24" s="75" t="s">
        <v>71</v>
      </c>
      <c r="E24" s="75" t="s">
        <v>71</v>
      </c>
      <c r="F24" s="75" t="s">
        <v>71</v>
      </c>
      <c r="G24" s="75" t="s">
        <v>71</v>
      </c>
    </row>
    <row r="25" spans="1:7" ht="15.75" thickBot="1" x14ac:dyDescent="0.3">
      <c r="B25" s="68">
        <f t="shared" si="0"/>
        <v>2007</v>
      </c>
      <c r="C25" s="75" t="s">
        <v>70</v>
      </c>
      <c r="D25" s="75" t="s">
        <v>71</v>
      </c>
      <c r="E25" s="75" t="s">
        <v>71</v>
      </c>
      <c r="F25" s="75" t="s">
        <v>71</v>
      </c>
      <c r="G25" s="75" t="s">
        <v>71</v>
      </c>
    </row>
    <row r="26" spans="1:7" ht="15.75" thickBot="1" x14ac:dyDescent="0.3">
      <c r="B26" s="68">
        <f t="shared" si="0"/>
        <v>2006</v>
      </c>
      <c r="C26" s="75" t="s">
        <v>70</v>
      </c>
      <c r="D26" s="75" t="s">
        <v>71</v>
      </c>
      <c r="E26" s="75" t="s">
        <v>71</v>
      </c>
      <c r="F26" s="75" t="s">
        <v>71</v>
      </c>
      <c r="G26" s="75" t="s">
        <v>71</v>
      </c>
    </row>
    <row r="27" spans="1:7" ht="15.75" thickBot="1" x14ac:dyDescent="0.3">
      <c r="A27" s="30"/>
      <c r="B27" s="68">
        <f t="shared" si="0"/>
        <v>2005</v>
      </c>
      <c r="C27" s="75" t="s">
        <v>70</v>
      </c>
      <c r="D27" s="75" t="s">
        <v>71</v>
      </c>
      <c r="E27" s="75" t="s">
        <v>71</v>
      </c>
      <c r="F27" s="75" t="s">
        <v>71</v>
      </c>
      <c r="G27" s="75" t="s">
        <v>71</v>
      </c>
    </row>
    <row r="28" spans="1:7" ht="15.75" thickBot="1" x14ac:dyDescent="0.3">
      <c r="A28" s="24"/>
      <c r="B28" s="33"/>
      <c r="C28" s="53"/>
      <c r="D28" s="53"/>
      <c r="E28" s="56"/>
      <c r="F28" s="56"/>
      <c r="G28" s="35"/>
    </row>
    <row r="29" spans="1:7" ht="15.75" thickBot="1" x14ac:dyDescent="0.3">
      <c r="B29" s="54" t="s">
        <v>17</v>
      </c>
      <c r="C29" s="55"/>
      <c r="D29" s="6" t="s">
        <v>9</v>
      </c>
      <c r="E29" s="53"/>
      <c r="F29" s="53"/>
      <c r="G29" s="36"/>
    </row>
    <row r="30" spans="1:7" ht="15.75" customHeight="1" thickBot="1" x14ac:dyDescent="0.3">
      <c r="A30" s="24"/>
      <c r="B30" s="33"/>
      <c r="C30" s="53"/>
      <c r="D30" s="53"/>
      <c r="E30" s="52"/>
      <c r="F30" s="52"/>
      <c r="G30" s="37"/>
    </row>
    <row r="31" spans="1:7" ht="15.75" customHeight="1" thickBot="1" x14ac:dyDescent="0.3">
      <c r="A31" s="25"/>
      <c r="B31" s="34"/>
      <c r="C31" s="90" t="s">
        <v>11</v>
      </c>
      <c r="D31" s="91"/>
      <c r="E31" s="91"/>
      <c r="F31" s="91"/>
      <c r="G31" s="92"/>
    </row>
    <row r="32" spans="1:7" ht="15.75" thickBot="1" x14ac:dyDescent="0.3">
      <c r="A32" s="25"/>
      <c r="B32" s="14" t="s">
        <v>6</v>
      </c>
      <c r="C32" s="15"/>
      <c r="D32" s="16"/>
      <c r="E32" s="15"/>
      <c r="F32" s="15"/>
      <c r="G32" s="16"/>
    </row>
    <row r="33" spans="1:10" ht="15.75" thickBot="1" x14ac:dyDescent="0.3">
      <c r="A33" s="30"/>
      <c r="B33" s="32">
        <v>2016</v>
      </c>
      <c r="C33" s="59"/>
      <c r="D33" s="59"/>
      <c r="E33" s="57"/>
      <c r="F33" s="59"/>
      <c r="G33" s="59"/>
      <c r="J33" s="60"/>
    </row>
    <row r="34" spans="1:10" ht="15.75" thickBot="1" x14ac:dyDescent="0.3">
      <c r="A34" s="30"/>
      <c r="B34" s="32">
        <v>2010</v>
      </c>
      <c r="C34" s="58"/>
      <c r="D34" s="59"/>
      <c r="E34" s="57"/>
      <c r="F34" s="59"/>
      <c r="G34" s="59"/>
    </row>
    <row r="35" spans="1:10" ht="15.75" thickBot="1" x14ac:dyDescent="0.3">
      <c r="A35" s="30"/>
      <c r="B35" s="32">
        <v>2005</v>
      </c>
      <c r="C35" s="59"/>
      <c r="D35" s="59"/>
      <c r="E35" s="57"/>
      <c r="F35" s="59"/>
      <c r="G35" s="59"/>
    </row>
    <row r="36" spans="1:10" ht="15.75" thickBot="1" x14ac:dyDescent="0.3">
      <c r="A36" s="24"/>
      <c r="B36" s="33"/>
      <c r="C36" s="53"/>
      <c r="D36" s="12"/>
      <c r="E36" s="3"/>
      <c r="F36" s="22"/>
      <c r="G36" s="35"/>
    </row>
    <row r="37" spans="1:10" ht="15.75" thickBot="1" x14ac:dyDescent="0.3">
      <c r="B37" s="54" t="s">
        <v>16</v>
      </c>
      <c r="C37" s="55"/>
      <c r="D37" s="6" t="s">
        <v>8</v>
      </c>
      <c r="E37" s="17"/>
      <c r="F37" s="4"/>
      <c r="G37" s="36"/>
    </row>
    <row r="38" spans="1:10" ht="15.75" customHeight="1" thickBot="1" x14ac:dyDescent="0.3">
      <c r="A38" s="24"/>
      <c r="B38" s="33"/>
      <c r="C38" s="53"/>
      <c r="D38" s="12"/>
      <c r="E38" s="18"/>
      <c r="F38" s="7"/>
      <c r="G38" s="37"/>
    </row>
    <row r="39" spans="1:10" ht="15.75" customHeight="1" thickBot="1" x14ac:dyDescent="0.3">
      <c r="A39" s="25"/>
      <c r="B39" s="34"/>
      <c r="C39" s="90" t="s">
        <v>19</v>
      </c>
      <c r="D39" s="91"/>
      <c r="E39" s="91"/>
      <c r="F39" s="91"/>
      <c r="G39" s="92"/>
    </row>
    <row r="40" spans="1:10" ht="15.75" thickBot="1" x14ac:dyDescent="0.3">
      <c r="A40" s="25"/>
      <c r="B40" s="14" t="s">
        <v>6</v>
      </c>
      <c r="C40" s="76" t="str">
        <f>C15</f>
        <v xml:space="preserve">BC </v>
      </c>
      <c r="D40" s="76">
        <f t="shared" ref="D40:G40" si="1">D15</f>
        <v>0</v>
      </c>
      <c r="E40" s="76">
        <f t="shared" si="1"/>
        <v>0</v>
      </c>
      <c r="F40" s="76">
        <f t="shared" si="1"/>
        <v>0</v>
      </c>
      <c r="G40" s="76">
        <f t="shared" si="1"/>
        <v>0</v>
      </c>
    </row>
    <row r="41" spans="1:10" ht="15.75" thickBot="1" x14ac:dyDescent="0.3">
      <c r="A41" s="30"/>
      <c r="B41" s="32">
        <v>2016</v>
      </c>
      <c r="C41" s="75">
        <v>4.7047103999999992E-4</v>
      </c>
      <c r="D41" s="75" t="s">
        <v>71</v>
      </c>
      <c r="E41" s="75" t="s">
        <v>71</v>
      </c>
      <c r="F41" s="75" t="s">
        <v>71</v>
      </c>
      <c r="G41" s="75" t="s">
        <v>71</v>
      </c>
    </row>
    <row r="42" spans="1:10" ht="15.75" thickBot="1" x14ac:dyDescent="0.3">
      <c r="A42" s="30"/>
      <c r="B42" s="32">
        <f>B41-1</f>
        <v>2015</v>
      </c>
      <c r="C42" s="75">
        <v>2.6994239999999993E-4</v>
      </c>
      <c r="D42" s="75" t="s">
        <v>71</v>
      </c>
      <c r="E42" s="75" t="s">
        <v>71</v>
      </c>
      <c r="F42" s="75" t="s">
        <v>71</v>
      </c>
      <c r="G42" s="75" t="s">
        <v>71</v>
      </c>
    </row>
    <row r="43" spans="1:10" ht="15.75" thickBot="1" x14ac:dyDescent="0.3">
      <c r="A43" s="30"/>
      <c r="B43" s="32">
        <f t="shared" ref="B43:B52" si="2">B42-1</f>
        <v>2014</v>
      </c>
      <c r="C43" s="75">
        <v>2.7894827999999997E-4</v>
      </c>
      <c r="D43" s="75" t="s">
        <v>71</v>
      </c>
      <c r="E43" s="75" t="s">
        <v>71</v>
      </c>
      <c r="F43" s="75" t="s">
        <v>71</v>
      </c>
      <c r="G43" s="75" t="s">
        <v>71</v>
      </c>
    </row>
    <row r="44" spans="1:10" ht="15.75" thickBot="1" x14ac:dyDescent="0.3">
      <c r="A44" s="30"/>
      <c r="B44" s="32">
        <f t="shared" si="2"/>
        <v>2013</v>
      </c>
      <c r="C44" s="75">
        <v>3.444012E-4</v>
      </c>
      <c r="D44" s="75" t="s">
        <v>71</v>
      </c>
      <c r="E44" s="75" t="s">
        <v>71</v>
      </c>
      <c r="F44" s="75" t="s">
        <v>71</v>
      </c>
      <c r="G44" s="75" t="s">
        <v>71</v>
      </c>
    </row>
    <row r="45" spans="1:10" ht="15.75" thickBot="1" x14ac:dyDescent="0.3">
      <c r="A45" s="30"/>
      <c r="B45" s="32">
        <f t="shared" si="2"/>
        <v>2012</v>
      </c>
      <c r="C45" s="75">
        <v>4.3284851999999993E-4</v>
      </c>
      <c r="D45" s="75" t="s">
        <v>71</v>
      </c>
      <c r="E45" s="75" t="s">
        <v>71</v>
      </c>
      <c r="F45" s="75" t="s">
        <v>71</v>
      </c>
      <c r="G45" s="75" t="s">
        <v>71</v>
      </c>
    </row>
    <row r="46" spans="1:10" ht="15.75" thickBot="1" x14ac:dyDescent="0.3">
      <c r="A46" s="30"/>
      <c r="B46" s="32">
        <f t="shared" si="2"/>
        <v>2011</v>
      </c>
      <c r="C46" s="75">
        <v>6.7043963999999993E-4</v>
      </c>
      <c r="D46" s="75" t="s">
        <v>71</v>
      </c>
      <c r="E46" s="75" t="s">
        <v>71</v>
      </c>
      <c r="F46" s="75" t="s">
        <v>71</v>
      </c>
      <c r="G46" s="75" t="s">
        <v>71</v>
      </c>
    </row>
    <row r="47" spans="1:10" ht="15.75" thickBot="1" x14ac:dyDescent="0.3">
      <c r="A47" s="30"/>
      <c r="B47" s="32">
        <f t="shared" si="2"/>
        <v>2010</v>
      </c>
      <c r="C47" s="75">
        <v>3.3635159999999997E-4</v>
      </c>
      <c r="D47" s="75" t="s">
        <v>71</v>
      </c>
      <c r="E47" s="75" t="s">
        <v>71</v>
      </c>
      <c r="F47" s="75" t="s">
        <v>71</v>
      </c>
      <c r="G47" s="75" t="s">
        <v>71</v>
      </c>
    </row>
    <row r="48" spans="1:10" ht="15.75" thickBot="1" x14ac:dyDescent="0.3">
      <c r="A48" s="30"/>
      <c r="B48" s="32">
        <f t="shared" si="2"/>
        <v>2009</v>
      </c>
      <c r="C48" s="75">
        <v>3.3316919999999993E-4</v>
      </c>
      <c r="D48" s="75" t="s">
        <v>71</v>
      </c>
      <c r="E48" s="75" t="s">
        <v>71</v>
      </c>
      <c r="F48" s="75" t="s">
        <v>71</v>
      </c>
      <c r="G48" s="75" t="s">
        <v>71</v>
      </c>
    </row>
    <row r="49" spans="1:7" ht="15.75" thickBot="1" x14ac:dyDescent="0.3">
      <c r="A49" s="30"/>
      <c r="B49" s="32">
        <f t="shared" si="2"/>
        <v>2008</v>
      </c>
      <c r="C49" s="75">
        <v>1.9028879999999999E-4</v>
      </c>
      <c r="D49" s="75" t="s">
        <v>71</v>
      </c>
      <c r="E49" s="75" t="s">
        <v>71</v>
      </c>
      <c r="F49" s="75" t="s">
        <v>71</v>
      </c>
      <c r="G49" s="75" t="s">
        <v>71</v>
      </c>
    </row>
    <row r="50" spans="1:7" ht="15.75" thickBot="1" x14ac:dyDescent="0.3">
      <c r="A50" s="30"/>
      <c r="B50" s="32">
        <f t="shared" si="2"/>
        <v>2007</v>
      </c>
      <c r="C50" s="75">
        <v>1.7139720000000001E-4</v>
      </c>
      <c r="D50" s="75" t="s">
        <v>71</v>
      </c>
      <c r="E50" s="75" t="s">
        <v>71</v>
      </c>
      <c r="F50" s="75" t="s">
        <v>71</v>
      </c>
      <c r="G50" s="75" t="s">
        <v>71</v>
      </c>
    </row>
    <row r="51" spans="1:7" ht="15.75" thickBot="1" x14ac:dyDescent="0.3">
      <c r="A51" s="30"/>
      <c r="B51" s="32">
        <f t="shared" si="2"/>
        <v>2006</v>
      </c>
      <c r="C51" s="75">
        <v>1.1737439999999998E-4</v>
      </c>
      <c r="D51" s="75" t="s">
        <v>71</v>
      </c>
      <c r="E51" s="75" t="s">
        <v>71</v>
      </c>
      <c r="F51" s="75" t="s">
        <v>71</v>
      </c>
      <c r="G51" s="75" t="s">
        <v>71</v>
      </c>
    </row>
    <row r="52" spans="1:7" ht="15.75" thickBot="1" x14ac:dyDescent="0.3">
      <c r="A52" s="30"/>
      <c r="B52" s="32">
        <f t="shared" si="2"/>
        <v>2005</v>
      </c>
      <c r="C52" s="75">
        <v>9.7312799999999981E-5</v>
      </c>
      <c r="D52" s="75" t="s">
        <v>71</v>
      </c>
      <c r="E52" s="75" t="s">
        <v>71</v>
      </c>
      <c r="F52" s="75" t="s">
        <v>71</v>
      </c>
      <c r="G52" s="75" t="s">
        <v>71</v>
      </c>
    </row>
    <row r="53" spans="1:7" ht="15.75" thickBot="1" x14ac:dyDescent="0.3">
      <c r="A53" s="24"/>
      <c r="B53" s="33"/>
      <c r="C53" s="53"/>
      <c r="D53" s="12"/>
      <c r="E53" s="56"/>
      <c r="F53" s="56"/>
      <c r="G53" s="35"/>
    </row>
    <row r="54" spans="1:7" ht="15.75" thickBot="1" x14ac:dyDescent="0.3">
      <c r="B54" s="54" t="s">
        <v>18</v>
      </c>
      <c r="C54" s="55"/>
      <c r="D54" s="13" t="s">
        <v>36</v>
      </c>
      <c r="E54" s="53"/>
      <c r="F54" s="53"/>
      <c r="G54" s="36"/>
    </row>
    <row r="55" spans="1:7" ht="15.75" thickBot="1" x14ac:dyDescent="0.3">
      <c r="A55" s="24"/>
      <c r="B55" s="38"/>
      <c r="C55" s="52"/>
      <c r="D55" s="12"/>
      <c r="E55" s="52"/>
      <c r="F55" s="52"/>
      <c r="G55" s="37"/>
    </row>
    <row r="56" spans="1:7" x14ac:dyDescent="0.25">
      <c r="B56" s="10"/>
      <c r="C56" s="10"/>
      <c r="D56" s="10"/>
      <c r="E56" s="10"/>
      <c r="F56" s="10"/>
    </row>
    <row r="57" spans="1:7" x14ac:dyDescent="0.25">
      <c r="B57" s="10"/>
      <c r="C57" s="10"/>
      <c r="D57" s="10"/>
      <c r="E57" s="10"/>
      <c r="F57" s="10"/>
    </row>
    <row r="58" spans="1:7" x14ac:dyDescent="0.25">
      <c r="B58" s="10"/>
      <c r="C58" s="10"/>
      <c r="D58" s="10"/>
      <c r="E58" s="10"/>
      <c r="F58" s="10"/>
    </row>
    <row r="59" spans="1:7" x14ac:dyDescent="0.25">
      <c r="B59" s="10"/>
      <c r="C59" s="10"/>
      <c r="D59" s="10"/>
      <c r="E59" s="10"/>
      <c r="F59" s="10"/>
    </row>
  </sheetData>
  <mergeCells count="6">
    <mergeCell ref="C39:G39"/>
    <mergeCell ref="C10:G10"/>
    <mergeCell ref="C11:G11"/>
    <mergeCell ref="C12:G12"/>
    <mergeCell ref="C14:G14"/>
    <mergeCell ref="C31:G31"/>
  </mergeCell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Summary table for all TC </vt:lpstr>
      <vt:lpstr>TC summary 2A1</vt:lpstr>
      <vt:lpstr>TC summary 2C6</vt:lpstr>
      <vt:lpstr>TC summary 2C7a</vt:lpstr>
      <vt:lpstr>TC summary 2D3a</vt:lpstr>
      <vt:lpstr>TC summary 2D3b</vt:lpstr>
      <vt:lpstr>TC summary 2H1</vt:lpstr>
    </vt:vector>
  </TitlesOfParts>
  <Company>Umweltbundeamt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Pearson, Ben</cp:lastModifiedBy>
  <dcterms:created xsi:type="dcterms:W3CDTF">2017-06-20T08:41:46Z</dcterms:created>
  <dcterms:modified xsi:type="dcterms:W3CDTF">2018-06-22T11:36:19Z</dcterms:modified>
</cp:coreProperties>
</file>